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650" yWindow="-75" windowWidth="18180" windowHeight="10350"/>
  </bookViews>
  <sheets>
    <sheet name="参加申込一覧表(入力お願い致します）" sheetId="4" r:id="rId1"/>
    <sheet name="申込一覧（自動入力）" sheetId="7" r:id="rId2"/>
    <sheet name="データ用（自動入力）" sheetId="5" r:id="rId3"/>
  </sheets>
  <definedNames>
    <definedName name="_xlnm._FilterDatabase" localSheetId="2" hidden="1">'データ用（自動入力）'!$R$1:$Y$98</definedName>
  </definedNames>
  <calcPr calcId="145621"/>
</workbook>
</file>

<file path=xl/calcChain.xml><?xml version="1.0" encoding="utf-8"?>
<calcChain xmlns="http://schemas.openxmlformats.org/spreadsheetml/2006/main">
  <c r="B11" i="7" l="1"/>
  <c r="C13" i="7"/>
  <c r="C15" i="7"/>
  <c r="C17" i="7"/>
  <c r="C19" i="7"/>
  <c r="C21" i="7"/>
  <c r="C23" i="7"/>
  <c r="C25" i="7"/>
  <c r="C27" i="7"/>
  <c r="C29" i="7"/>
  <c r="C31" i="7"/>
  <c r="C33" i="7"/>
  <c r="C35" i="7"/>
  <c r="C37" i="7"/>
  <c r="C39" i="7"/>
  <c r="C41" i="7"/>
  <c r="C43" i="7"/>
  <c r="C45" i="7"/>
  <c r="C47" i="7"/>
  <c r="C11" i="7"/>
  <c r="C9" i="7"/>
  <c r="B12" i="7"/>
  <c r="B14" i="7"/>
  <c r="B13" i="7"/>
  <c r="B16" i="7"/>
  <c r="B15" i="7"/>
  <c r="B18" i="7"/>
  <c r="B17" i="7"/>
  <c r="B20" i="7"/>
  <c r="B19" i="7"/>
  <c r="B22" i="7"/>
  <c r="B21" i="7"/>
  <c r="B24" i="7"/>
  <c r="B23" i="7"/>
  <c r="B26" i="7"/>
  <c r="B25" i="7"/>
  <c r="B28" i="7"/>
  <c r="B27" i="7"/>
  <c r="B30" i="7"/>
  <c r="B29" i="7"/>
  <c r="B32" i="7"/>
  <c r="B31" i="7"/>
  <c r="B34" i="7"/>
  <c r="B33" i="7"/>
  <c r="B36" i="7"/>
  <c r="B35" i="7"/>
  <c r="B38" i="7"/>
  <c r="B37" i="7"/>
  <c r="B40" i="7"/>
  <c r="B39" i="7"/>
  <c r="B42" i="7"/>
  <c r="B41" i="7"/>
  <c r="B44" i="7"/>
  <c r="B43" i="7"/>
  <c r="B46" i="7"/>
  <c r="B45" i="7"/>
  <c r="B48" i="7"/>
  <c r="B47" i="7"/>
  <c r="B9" i="7"/>
  <c r="B10" i="7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AA1" i="7"/>
  <c r="AA2" i="7"/>
  <c r="Z3" i="5" l="1"/>
  <c r="Z4" i="5"/>
  <c r="Z5" i="5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AX2" i="5"/>
  <c r="AZ2" i="5"/>
  <c r="AV2" i="5"/>
  <c r="S11" i="5" l="1"/>
  <c r="AD27" i="7"/>
  <c r="AI27" i="7"/>
  <c r="Y27" i="7"/>
  <c r="J27" i="7"/>
  <c r="T27" i="7"/>
  <c r="E27" i="7"/>
  <c r="O27" i="7"/>
  <c r="S4" i="5"/>
  <c r="AI13" i="7"/>
  <c r="AD13" i="7"/>
  <c r="Y13" i="7"/>
  <c r="E13" i="7"/>
  <c r="O13" i="7"/>
  <c r="T13" i="7"/>
  <c r="J13" i="7"/>
  <c r="S13" i="5"/>
  <c r="AI31" i="7"/>
  <c r="AD31" i="7"/>
  <c r="T31" i="7"/>
  <c r="O31" i="7"/>
  <c r="Y31" i="7"/>
  <c r="J31" i="7"/>
  <c r="E31" i="7"/>
  <c r="S6" i="5"/>
  <c r="AD17" i="7"/>
  <c r="AI17" i="7"/>
  <c r="E17" i="7"/>
  <c r="T17" i="7"/>
  <c r="Y17" i="7"/>
  <c r="O17" i="7"/>
  <c r="J17" i="7"/>
  <c r="S15" i="5"/>
  <c r="AI35" i="7"/>
  <c r="AD35" i="7"/>
  <c r="Y35" i="7"/>
  <c r="T35" i="7"/>
  <c r="O35" i="7"/>
  <c r="J35" i="7"/>
  <c r="E35" i="7"/>
  <c r="S8" i="5"/>
  <c r="AI21" i="7"/>
  <c r="AD21" i="7"/>
  <c r="J21" i="7"/>
  <c r="O21" i="7"/>
  <c r="T21" i="7"/>
  <c r="Y21" i="7"/>
  <c r="E21" i="7"/>
  <c r="S17" i="5"/>
  <c r="AD39" i="7"/>
  <c r="AI39" i="7"/>
  <c r="J39" i="7"/>
  <c r="T39" i="7"/>
  <c r="Y39" i="7"/>
  <c r="O39" i="7"/>
  <c r="E39" i="7"/>
  <c r="S10" i="5"/>
  <c r="AD25" i="7"/>
  <c r="AI25" i="7"/>
  <c r="J25" i="7"/>
  <c r="T25" i="7"/>
  <c r="Y25" i="7"/>
  <c r="E25" i="7"/>
  <c r="O25" i="7"/>
  <c r="S12" i="5"/>
  <c r="AD29" i="7"/>
  <c r="AI29" i="7"/>
  <c r="O29" i="7"/>
  <c r="J29" i="7"/>
  <c r="E29" i="7"/>
  <c r="Y29" i="7"/>
  <c r="T29" i="7"/>
  <c r="S5" i="5"/>
  <c r="AI15" i="7"/>
  <c r="AD15" i="7"/>
  <c r="T15" i="7"/>
  <c r="Y15" i="7"/>
  <c r="E15" i="7"/>
  <c r="J15" i="7"/>
  <c r="O15" i="7"/>
  <c r="S21" i="5"/>
  <c r="AI47" i="7"/>
  <c r="AD47" i="7"/>
  <c r="Y47" i="7"/>
  <c r="E47" i="7"/>
  <c r="J47" i="7"/>
  <c r="T47" i="7"/>
  <c r="O47" i="7"/>
  <c r="S14" i="5"/>
  <c r="AI33" i="7"/>
  <c r="AD33" i="7"/>
  <c r="O33" i="7"/>
  <c r="J33" i="7"/>
  <c r="Y33" i="7"/>
  <c r="E33" i="7"/>
  <c r="T33" i="7"/>
  <c r="S7" i="5"/>
  <c r="AI19" i="7"/>
  <c r="AD19" i="7"/>
  <c r="T19" i="7"/>
  <c r="Y19" i="7"/>
  <c r="E19" i="7"/>
  <c r="J19" i="7"/>
  <c r="O19" i="7"/>
  <c r="S18" i="5"/>
  <c r="AI41" i="7"/>
  <c r="AD41" i="7"/>
  <c r="O41" i="7"/>
  <c r="T41" i="7"/>
  <c r="E41" i="7"/>
  <c r="J41" i="7"/>
  <c r="Y41" i="7"/>
  <c r="S19" i="5"/>
  <c r="AD43" i="7"/>
  <c r="AI43" i="7"/>
  <c r="Y43" i="7"/>
  <c r="T43" i="7"/>
  <c r="O43" i="7"/>
  <c r="J43" i="7"/>
  <c r="E43" i="7"/>
  <c r="S16" i="5"/>
  <c r="AD37" i="7"/>
  <c r="AI37" i="7"/>
  <c r="T37" i="7"/>
  <c r="O37" i="7"/>
  <c r="Y37" i="7"/>
  <c r="J37" i="7"/>
  <c r="E37" i="7"/>
  <c r="S20" i="5"/>
  <c r="AI45" i="7"/>
  <c r="AD45" i="7"/>
  <c r="Y45" i="7"/>
  <c r="E45" i="7"/>
  <c r="T45" i="7"/>
  <c r="J45" i="7"/>
  <c r="O45" i="7"/>
  <c r="S9" i="5"/>
  <c r="AD23" i="7"/>
  <c r="AI23" i="7"/>
  <c r="E23" i="7"/>
  <c r="J23" i="7"/>
  <c r="Y23" i="7"/>
  <c r="T23" i="7"/>
  <c r="O23" i="7"/>
  <c r="S3" i="5"/>
  <c r="AD11" i="7"/>
  <c r="AI11" i="7"/>
  <c r="J11" i="7"/>
  <c r="Y11" i="7"/>
  <c r="T11" i="7"/>
  <c r="E11" i="7"/>
  <c r="O11" i="7"/>
  <c r="Y20" i="5"/>
  <c r="X20" i="5"/>
  <c r="W20" i="5"/>
  <c r="V20" i="5"/>
  <c r="U20" i="5"/>
  <c r="T20" i="5"/>
  <c r="Y18" i="5"/>
  <c r="X18" i="5"/>
  <c r="W18" i="5"/>
  <c r="V18" i="5"/>
  <c r="U18" i="5"/>
  <c r="T18" i="5"/>
  <c r="Y16" i="5"/>
  <c r="X16" i="5"/>
  <c r="W16" i="5"/>
  <c r="V16" i="5"/>
  <c r="U16" i="5"/>
  <c r="T16" i="5"/>
  <c r="Y14" i="5"/>
  <c r="X14" i="5"/>
  <c r="W14" i="5"/>
  <c r="V14" i="5"/>
  <c r="U14" i="5"/>
  <c r="T14" i="5"/>
  <c r="Y12" i="5"/>
  <c r="X12" i="5"/>
  <c r="W12" i="5"/>
  <c r="V12" i="5"/>
  <c r="U12" i="5"/>
  <c r="T12" i="5"/>
  <c r="Y10" i="5"/>
  <c r="X10" i="5"/>
  <c r="W10" i="5"/>
  <c r="V10" i="5"/>
  <c r="U10" i="5"/>
  <c r="T10" i="5"/>
  <c r="Y8" i="5"/>
  <c r="X8" i="5"/>
  <c r="W8" i="5"/>
  <c r="V8" i="5"/>
  <c r="U8" i="5"/>
  <c r="T8" i="5"/>
  <c r="Y6" i="5"/>
  <c r="X6" i="5"/>
  <c r="W6" i="5"/>
  <c r="V6" i="5"/>
  <c r="U6" i="5"/>
  <c r="T6" i="5"/>
  <c r="Y4" i="5"/>
  <c r="X4" i="5"/>
  <c r="W4" i="5"/>
  <c r="V4" i="5"/>
  <c r="U4" i="5"/>
  <c r="T4" i="5"/>
  <c r="Y21" i="5"/>
  <c r="X21" i="5"/>
  <c r="W21" i="5"/>
  <c r="V21" i="5"/>
  <c r="U21" i="5"/>
  <c r="T21" i="5"/>
  <c r="Y19" i="5"/>
  <c r="X19" i="5"/>
  <c r="W19" i="5"/>
  <c r="V19" i="5"/>
  <c r="U19" i="5"/>
  <c r="T19" i="5"/>
  <c r="Y17" i="5"/>
  <c r="X17" i="5"/>
  <c r="W17" i="5"/>
  <c r="V17" i="5"/>
  <c r="U17" i="5"/>
  <c r="T17" i="5"/>
  <c r="Y15" i="5"/>
  <c r="X15" i="5"/>
  <c r="W15" i="5"/>
  <c r="V15" i="5"/>
  <c r="U15" i="5"/>
  <c r="T15" i="5"/>
  <c r="Y13" i="5"/>
  <c r="X13" i="5"/>
  <c r="W13" i="5"/>
  <c r="V13" i="5"/>
  <c r="U13" i="5"/>
  <c r="T13" i="5"/>
  <c r="Y11" i="5"/>
  <c r="X11" i="5"/>
  <c r="W11" i="5"/>
  <c r="V11" i="5"/>
  <c r="U11" i="5"/>
  <c r="T11" i="5"/>
  <c r="Y9" i="5"/>
  <c r="X9" i="5"/>
  <c r="W9" i="5"/>
  <c r="V9" i="5"/>
  <c r="U9" i="5"/>
  <c r="T9" i="5"/>
  <c r="Y7" i="5"/>
  <c r="X7" i="5"/>
  <c r="W7" i="5"/>
  <c r="V7" i="5"/>
  <c r="U7" i="5"/>
  <c r="T7" i="5"/>
  <c r="Y5" i="5"/>
  <c r="X5" i="5"/>
  <c r="W5" i="5"/>
  <c r="V5" i="5"/>
  <c r="U5" i="5"/>
  <c r="T5" i="5"/>
  <c r="Y3" i="5"/>
  <c r="X3" i="5"/>
  <c r="W3" i="5"/>
  <c r="V3" i="5"/>
  <c r="U3" i="5"/>
  <c r="T3" i="5"/>
  <c r="F23" i="4"/>
  <c r="D39" i="7" s="1"/>
  <c r="F24" i="4"/>
  <c r="D41" i="7" s="1"/>
  <c r="F25" i="4"/>
  <c r="D43" i="7" s="1"/>
  <c r="F26" i="4"/>
  <c r="D45" i="7" s="1"/>
  <c r="F27" i="4"/>
  <c r="D47" i="7" s="1"/>
  <c r="F22" i="4" l="1"/>
  <c r="D37" i="7" s="1"/>
  <c r="F21" i="4"/>
  <c r="D35" i="7" s="1"/>
  <c r="F20" i="4"/>
  <c r="D33" i="7" s="1"/>
  <c r="F19" i="4"/>
  <c r="D31" i="7" s="1"/>
  <c r="C3" i="5"/>
  <c r="C4" i="5"/>
  <c r="C5" i="5"/>
  <c r="C2" i="5"/>
  <c r="Z2" i="5" l="1"/>
  <c r="T9" i="7" s="1"/>
  <c r="D3" i="5"/>
  <c r="D4" i="5"/>
  <c r="D5" i="5"/>
  <c r="D6" i="5"/>
  <c r="L6" i="5" s="1"/>
  <c r="D7" i="5"/>
  <c r="D8" i="5"/>
  <c r="L8" i="5" s="1"/>
  <c r="D9" i="5"/>
  <c r="D10" i="5"/>
  <c r="L10" i="5" s="1"/>
  <c r="D11" i="5"/>
  <c r="D12" i="5"/>
  <c r="L12" i="5" s="1"/>
  <c r="D13" i="5"/>
  <c r="D14" i="5"/>
  <c r="L14" i="5" s="1"/>
  <c r="D15" i="5"/>
  <c r="D16" i="5"/>
  <c r="L16" i="5" s="1"/>
  <c r="D17" i="5"/>
  <c r="D18" i="5"/>
  <c r="L18" i="5" s="1"/>
  <c r="D19" i="5"/>
  <c r="D20" i="5"/>
  <c r="D21" i="5"/>
  <c r="D22" i="5"/>
  <c r="L22" i="5" s="1"/>
  <c r="S22" i="5"/>
  <c r="T22" i="5"/>
  <c r="U22" i="5"/>
  <c r="V22" i="5"/>
  <c r="W22" i="5"/>
  <c r="X22" i="5"/>
  <c r="Y22" i="5"/>
  <c r="D23" i="5"/>
  <c r="S23" i="5"/>
  <c r="T23" i="5"/>
  <c r="U23" i="5"/>
  <c r="V23" i="5"/>
  <c r="W23" i="5"/>
  <c r="X23" i="5"/>
  <c r="Y23" i="5"/>
  <c r="D24" i="5"/>
  <c r="L24" i="5" s="1"/>
  <c r="S24" i="5"/>
  <c r="T24" i="5"/>
  <c r="U24" i="5"/>
  <c r="V24" i="5"/>
  <c r="W24" i="5"/>
  <c r="X24" i="5"/>
  <c r="Y24" i="5"/>
  <c r="F10" i="4"/>
  <c r="D13" i="7" s="1"/>
  <c r="F11" i="4"/>
  <c r="D15" i="7" s="1"/>
  <c r="F12" i="4"/>
  <c r="D17" i="7" s="1"/>
  <c r="F13" i="4"/>
  <c r="D19" i="7" s="1"/>
  <c r="F14" i="4"/>
  <c r="D21" i="7" s="1"/>
  <c r="F15" i="4"/>
  <c r="D23" i="7" s="1"/>
  <c r="F16" i="4"/>
  <c r="D25" i="7" s="1"/>
  <c r="F17" i="4"/>
  <c r="D27" i="7" s="1"/>
  <c r="F18" i="4"/>
  <c r="D29" i="7" s="1"/>
  <c r="F8" i="4"/>
  <c r="D9" i="7" s="1"/>
  <c r="F9" i="4"/>
  <c r="D11" i="7" s="1"/>
  <c r="F7" i="4"/>
  <c r="L20" i="5"/>
  <c r="E23" i="5"/>
  <c r="E17" i="5"/>
  <c r="E13" i="5"/>
  <c r="E20" i="5"/>
  <c r="E21" i="5"/>
  <c r="E3" i="5"/>
  <c r="E10" i="5"/>
  <c r="E12" i="5"/>
  <c r="E7" i="5"/>
  <c r="E4" i="5"/>
  <c r="E14" i="5"/>
  <c r="E8" i="5"/>
  <c r="E15" i="5"/>
  <c r="E16" i="5"/>
  <c r="E5" i="5"/>
  <c r="E6" i="5"/>
  <c r="E11" i="5"/>
  <c r="E19" i="5"/>
  <c r="E22" i="5"/>
  <c r="E9" i="5"/>
  <c r="E18" i="5"/>
  <c r="E24" i="5"/>
  <c r="AI9" i="7" l="1"/>
  <c r="AD9" i="7"/>
  <c r="Y9" i="7"/>
  <c r="J9" i="7"/>
  <c r="E9" i="7"/>
  <c r="O9" i="7"/>
  <c r="F23" i="5"/>
  <c r="I23" i="5" s="1"/>
  <c r="L23" i="5"/>
  <c r="F21" i="5"/>
  <c r="I21" i="5" s="1"/>
  <c r="F19" i="5"/>
  <c r="I19" i="5" s="1"/>
  <c r="F17" i="5"/>
  <c r="I17" i="5" s="1"/>
  <c r="F15" i="5"/>
  <c r="I15" i="5" s="1"/>
  <c r="F13" i="5"/>
  <c r="I13" i="5" s="1"/>
  <c r="F11" i="5"/>
  <c r="I11" i="5" s="1"/>
  <c r="F9" i="5"/>
  <c r="I9" i="5" s="1"/>
  <c r="F7" i="5"/>
  <c r="I7" i="5" s="1"/>
  <c r="F5" i="5"/>
  <c r="I5" i="5" s="1"/>
  <c r="F3" i="5"/>
  <c r="I3" i="5" s="1"/>
  <c r="K24" i="5"/>
  <c r="F4" i="5"/>
  <c r="I4" i="5" s="1"/>
  <c r="K20" i="5"/>
  <c r="K18" i="5"/>
  <c r="K3" i="5"/>
  <c r="K22" i="5"/>
  <c r="K4" i="5"/>
  <c r="K12" i="5"/>
  <c r="K10" i="5"/>
  <c r="K8" i="5"/>
  <c r="K6" i="5"/>
  <c r="K16" i="5"/>
  <c r="K14" i="5"/>
  <c r="F24" i="5"/>
  <c r="I24" i="5" s="1"/>
  <c r="K23" i="5"/>
  <c r="F22" i="5"/>
  <c r="I22" i="5" s="1"/>
  <c r="K21" i="5"/>
  <c r="F20" i="5"/>
  <c r="I20" i="5" s="1"/>
  <c r="K19" i="5"/>
  <c r="F18" i="5"/>
  <c r="I18" i="5" s="1"/>
  <c r="K17" i="5"/>
  <c r="F16" i="5"/>
  <c r="I16" i="5" s="1"/>
  <c r="K15" i="5"/>
  <c r="F14" i="5"/>
  <c r="I14" i="5" s="1"/>
  <c r="K13" i="5"/>
  <c r="F12" i="5"/>
  <c r="I12" i="5" s="1"/>
  <c r="K11" i="5"/>
  <c r="F10" i="5"/>
  <c r="I10" i="5" s="1"/>
  <c r="K9" i="5"/>
  <c r="F8" i="5"/>
  <c r="I8" i="5" s="1"/>
  <c r="K7" i="5"/>
  <c r="F6" i="5"/>
  <c r="I6" i="5" s="1"/>
  <c r="K5" i="5"/>
  <c r="L4" i="5"/>
  <c r="L5" i="5"/>
  <c r="L3" i="5"/>
  <c r="L21" i="5"/>
  <c r="L19" i="5"/>
  <c r="L17" i="5"/>
  <c r="L15" i="5"/>
  <c r="L13" i="5"/>
  <c r="L11" i="5"/>
  <c r="L9" i="5"/>
  <c r="L7" i="5"/>
  <c r="AW2" i="5" l="1"/>
  <c r="AY2" i="5"/>
  <c r="BA2" i="5"/>
  <c r="D2" i="5"/>
  <c r="S2" i="5"/>
  <c r="L2" i="5"/>
  <c r="E2" i="5"/>
  <c r="F2" i="5" l="1"/>
  <c r="I2" i="5" s="1"/>
  <c r="K2" i="5"/>
  <c r="X2" i="5"/>
  <c r="V2" i="5"/>
  <c r="T2" i="5"/>
  <c r="Y2" i="5"/>
  <c r="W2" i="5"/>
  <c r="U2" i="5"/>
</calcChain>
</file>

<file path=xl/sharedStrings.xml><?xml version="1.0" encoding="utf-8"?>
<sst xmlns="http://schemas.openxmlformats.org/spreadsheetml/2006/main" count="67" uniqueCount="56">
  <si>
    <t>男</t>
    <rPh sb="0" eb="1">
      <t>オトコ</t>
    </rPh>
    <phoneticPr fontId="4"/>
  </si>
  <si>
    <t>（例）</t>
    <rPh sb="1" eb="2">
      <t>レイ</t>
    </rPh>
    <phoneticPr fontId="4"/>
  </si>
  <si>
    <t>個　　人
メドレー</t>
    <rPh sb="0" eb="1">
      <t>コ</t>
    </rPh>
    <rPh sb="3" eb="4">
      <t>ジン</t>
    </rPh>
    <phoneticPr fontId="4"/>
  </si>
  <si>
    <t>バタフライ</t>
    <phoneticPr fontId="4"/>
  </si>
  <si>
    <t>平泳ぎ</t>
    <rPh sb="0" eb="2">
      <t>ヒラオヨ</t>
    </rPh>
    <phoneticPr fontId="4"/>
  </si>
  <si>
    <t>背泳ぎ</t>
    <rPh sb="0" eb="2">
      <t>セオヨ</t>
    </rPh>
    <phoneticPr fontId="4"/>
  </si>
  <si>
    <t>自由形</t>
    <rPh sb="0" eb="3">
      <t>ジユウガタ</t>
    </rPh>
    <phoneticPr fontId="4"/>
  </si>
  <si>
    <t>生 年 月 日</t>
    <rPh sb="0" eb="1">
      <t>セイ</t>
    </rPh>
    <rPh sb="2" eb="3">
      <t>ネン</t>
    </rPh>
    <rPh sb="4" eb="5">
      <t>ツキ</t>
    </rPh>
    <rPh sb="6" eb="7">
      <t>ヒ</t>
    </rPh>
    <phoneticPr fontId="4"/>
  </si>
  <si>
    <t>性別</t>
    <rPh sb="0" eb="2">
      <t>セイベツ</t>
    </rPh>
    <phoneticPr fontId="4"/>
  </si>
  <si>
    <t>ふ　り　が　な</t>
    <phoneticPr fontId="4"/>
  </si>
  <si>
    <t>氏　　　　　名</t>
    <rPh sb="0" eb="1">
      <t>シ</t>
    </rPh>
    <rPh sb="6" eb="7">
      <t>メイ</t>
    </rPh>
    <phoneticPr fontId="4"/>
  </si>
  <si>
    <t>チーム名</t>
    <rPh sb="3" eb="4">
      <t>メイ</t>
    </rPh>
    <phoneticPr fontId="4"/>
  </si>
  <si>
    <t>ｴﾝﾄﾘｰ7</t>
  </si>
  <si>
    <t>ｴﾝﾄﾘｰ6</t>
  </si>
  <si>
    <t>ｴﾝﾄﾘｰ5</t>
  </si>
  <si>
    <t>ｴﾝﾄﾘｰ4</t>
  </si>
  <si>
    <t>ｴﾝﾄﾘｰ3</t>
  </si>
  <si>
    <t>ｴﾝﾄﾘｰ2</t>
  </si>
  <si>
    <t>ｴﾝﾄﾘｰ1</t>
  </si>
  <si>
    <t>なし</t>
    <phoneticPr fontId="2"/>
  </si>
  <si>
    <t>ｶﾅ所属名2</t>
  </si>
  <si>
    <t>所属名2</t>
  </si>
  <si>
    <t>ｶﾅ所属名1</t>
  </si>
  <si>
    <t>所属名1</t>
  </si>
  <si>
    <t>新日水連ｺｰﾄﾞ</t>
  </si>
  <si>
    <t>ｸﾗｽ</t>
  </si>
  <si>
    <t>生年月日</t>
  </si>
  <si>
    <t>ｶﾅ氏名</t>
  </si>
  <si>
    <t>漢字氏名</t>
  </si>
  <si>
    <t>性別</t>
  </si>
  <si>
    <t>旧日水連ｺｰﾄﾞ</t>
  </si>
  <si>
    <t>連番</t>
    <rPh sb="0" eb="2">
      <t>レンバン</t>
    </rPh>
    <phoneticPr fontId="2"/>
  </si>
  <si>
    <t>当日年齢</t>
    <rPh sb="0" eb="2">
      <t>トウジツ</t>
    </rPh>
    <rPh sb="2" eb="4">
      <t>ネンレイ</t>
    </rPh>
    <phoneticPr fontId="4"/>
  </si>
  <si>
    <t>取り込み用計算式</t>
    <rPh sb="0" eb="1">
      <t>ト</t>
    </rPh>
    <rPh sb="2" eb="3">
      <t>コ</t>
    </rPh>
    <rPh sb="4" eb="5">
      <t>ヨウ</t>
    </rPh>
    <rPh sb="5" eb="7">
      <t>ケイサン</t>
    </rPh>
    <rPh sb="7" eb="8">
      <t>シキ</t>
    </rPh>
    <phoneticPr fontId="2"/>
  </si>
  <si>
    <t>ふりがな</t>
    <phoneticPr fontId="2"/>
  </si>
  <si>
    <t>　参加申し込み一覧表</t>
    <phoneticPr fontId="2"/>
  </si>
  <si>
    <t>エントリー種目1</t>
    <rPh sb="5" eb="7">
      <t>シュモク</t>
    </rPh>
    <phoneticPr fontId="4"/>
  </si>
  <si>
    <t>エントリー種目2</t>
    <rPh sb="5" eb="7">
      <t>シュモク</t>
    </rPh>
    <phoneticPr fontId="4"/>
  </si>
  <si>
    <t>エントリー種目3</t>
    <rPh sb="5" eb="7">
      <t>シュモク</t>
    </rPh>
    <phoneticPr fontId="4"/>
  </si>
  <si>
    <t>エントリー種目4</t>
    <rPh sb="5" eb="7">
      <t>シュモク</t>
    </rPh>
    <phoneticPr fontId="4"/>
  </si>
  <si>
    <t>エントリー種目5</t>
    <rPh sb="5" eb="7">
      <t>シュモク</t>
    </rPh>
    <phoneticPr fontId="4"/>
  </si>
  <si>
    <t>エントリー種目6</t>
    <rPh sb="5" eb="7">
      <t>シュモク</t>
    </rPh>
    <phoneticPr fontId="4"/>
  </si>
  <si>
    <t>エントリー種目7</t>
    <rPh sb="5" eb="7">
      <t>シュモク</t>
    </rPh>
    <phoneticPr fontId="4"/>
  </si>
  <si>
    <t>（例）</t>
    <phoneticPr fontId="2"/>
  </si>
  <si>
    <t>男</t>
    <phoneticPr fontId="2"/>
  </si>
  <si>
    <t>平泳ぎ25ｍ</t>
    <rPh sb="0" eb="2">
      <t>ヒラオヨ</t>
    </rPh>
    <phoneticPr fontId="2"/>
  </si>
  <si>
    <t>平泳ぎ50ｍ</t>
    <rPh sb="0" eb="2">
      <t>ヒラオヨ</t>
    </rPh>
    <phoneticPr fontId="2"/>
  </si>
  <si>
    <t>平泳ぎ100ｍ</t>
    <rPh sb="0" eb="2">
      <t>ヒラオヨ</t>
    </rPh>
    <phoneticPr fontId="2"/>
  </si>
  <si>
    <t>平泳ぎ200ｍ</t>
    <rPh sb="0" eb="2">
      <t>ヒラオヨ</t>
    </rPh>
    <phoneticPr fontId="2"/>
  </si>
  <si>
    <t>バタフライ25ｍ</t>
    <phoneticPr fontId="2"/>
  </si>
  <si>
    <t>バタフライ50ｍ</t>
    <phoneticPr fontId="2"/>
  </si>
  <si>
    <t>苗字　名前</t>
    <rPh sb="0" eb="2">
      <t>ミョウジ</t>
    </rPh>
    <rPh sb="3" eb="5">
      <t>ナマエ</t>
    </rPh>
    <phoneticPr fontId="4"/>
  </si>
  <si>
    <t>みょうじ　なまえ</t>
    <phoneticPr fontId="4"/>
  </si>
  <si>
    <t>苗字　名前</t>
    <rPh sb="0" eb="2">
      <t>ミョウジ</t>
    </rPh>
    <rPh sb="3" eb="5">
      <t>ナマエ</t>
    </rPh>
    <phoneticPr fontId="2"/>
  </si>
  <si>
    <t>みょうじ　なまえ</t>
    <phoneticPr fontId="2"/>
  </si>
  <si>
    <t>　第１０回オホーツクえんがるマスターズ水泳交流大会</t>
    <rPh sb="1" eb="2">
      <t>ダイ</t>
    </rPh>
    <rPh sb="4" eb="5">
      <t>カイ</t>
    </rPh>
    <rPh sb="19" eb="21">
      <t>スイエイ</t>
    </rPh>
    <rPh sb="21" eb="23">
      <t>コウリュウ</t>
    </rPh>
    <rPh sb="23" eb="25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</si>
</sst>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開催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8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163">
    <xf numFmtId="0" fontId="0" fillId="0" borderId="0" xfId="0">
      <alignment vertical="center"/>
    </xf>
    <xf numFmtId="0" fontId="1" fillId="0" borderId="0" xfId="2" applyFill="1">
      <alignment vertical="center"/>
    </xf>
    <xf numFmtId="0" fontId="1" fillId="0" borderId="0" xfId="2" applyFill="1" applyAlignment="1">
      <alignment vertical="center" shrinkToFit="1"/>
    </xf>
    <xf numFmtId="0" fontId="1" fillId="0" borderId="19" xfId="2" applyFill="1" applyBorder="1">
      <alignment vertical="center"/>
    </xf>
    <xf numFmtId="0" fontId="1" fillId="0" borderId="19" xfId="2" applyFill="1" applyBorder="1" applyAlignment="1">
      <alignment vertical="center" shrinkToFit="1"/>
    </xf>
    <xf numFmtId="0" fontId="1" fillId="0" borderId="19" xfId="2" applyBorder="1">
      <alignment vertical="center"/>
    </xf>
    <xf numFmtId="0" fontId="5" fillId="0" borderId="19" xfId="2" applyFont="1" applyFill="1" applyBorder="1">
      <alignment vertical="center"/>
    </xf>
    <xf numFmtId="14" fontId="1" fillId="0" borderId="19" xfId="2" applyNumberFormat="1" applyFill="1" applyBorder="1">
      <alignment vertical="center"/>
    </xf>
    <xf numFmtId="0" fontId="1" fillId="0" borderId="19" xfId="2" applyFont="1" applyFill="1" applyBorder="1">
      <alignment vertical="center"/>
    </xf>
    <xf numFmtId="0" fontId="6" fillId="0" borderId="19" xfId="1" applyFont="1" applyFill="1" applyBorder="1" applyAlignment="1">
      <alignment vertical="center"/>
    </xf>
    <xf numFmtId="0" fontId="0" fillId="0" borderId="0" xfId="2" applyFont="1" applyFill="1">
      <alignment vertical="center"/>
    </xf>
    <xf numFmtId="0" fontId="7" fillId="0" borderId="0" xfId="1" applyFont="1" applyFill="1" applyAlignment="1" applyProtection="1">
      <alignment horizontal="center" vertical="center"/>
      <protection locked="0"/>
    </xf>
    <xf numFmtId="0" fontId="9" fillId="2" borderId="8" xfId="1" applyFont="1" applyFill="1" applyBorder="1" applyAlignment="1" applyProtection="1">
      <alignment horizontal="center" vertical="center"/>
      <protection locked="0"/>
    </xf>
    <xf numFmtId="0" fontId="9" fillId="2" borderId="7" xfId="1" applyFont="1" applyFill="1" applyBorder="1" applyAlignment="1" applyProtection="1">
      <alignment horizontal="center" vertical="center"/>
      <protection locked="0"/>
    </xf>
    <xf numFmtId="0" fontId="9" fillId="2" borderId="6" xfId="1" applyFont="1" applyFill="1" applyBorder="1" applyAlignment="1" applyProtection="1">
      <alignment horizontal="center" vertical="center"/>
      <protection locked="0"/>
    </xf>
    <xf numFmtId="0" fontId="9" fillId="2" borderId="5" xfId="1" applyFont="1" applyFill="1" applyBorder="1" applyAlignment="1" applyProtection="1">
      <alignment horizontal="center" vertical="center"/>
      <protection locked="0"/>
    </xf>
    <xf numFmtId="0" fontId="9" fillId="2" borderId="43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Alignment="1" applyProtection="1">
      <alignment horizontal="center" vertical="center"/>
    </xf>
    <xf numFmtId="0" fontId="7" fillId="0" borderId="13" xfId="1" applyFont="1" applyFill="1" applyBorder="1" applyAlignment="1" applyProtection="1">
      <alignment horizontal="center" vertical="center"/>
    </xf>
    <xf numFmtId="0" fontId="7" fillId="0" borderId="12" xfId="1" applyFont="1" applyFill="1" applyBorder="1" applyAlignment="1" applyProtection="1">
      <alignment horizontal="center" vertical="center"/>
    </xf>
    <xf numFmtId="0" fontId="7" fillId="0" borderId="11" xfId="1" applyFont="1" applyFill="1" applyBorder="1" applyAlignment="1" applyProtection="1">
      <alignment horizontal="center" vertical="center"/>
    </xf>
    <xf numFmtId="0" fontId="7" fillId="0" borderId="9" xfId="1" applyFont="1" applyFill="1" applyBorder="1" applyAlignment="1" applyProtection="1">
      <alignment horizontal="center" vertical="center"/>
    </xf>
    <xf numFmtId="0" fontId="7" fillId="0" borderId="10" xfId="1" applyFont="1" applyFill="1" applyBorder="1" applyAlignment="1" applyProtection="1">
      <alignment horizontal="center" vertical="center"/>
    </xf>
    <xf numFmtId="0" fontId="7" fillId="0" borderId="42" xfId="1" applyFont="1" applyFill="1" applyBorder="1" applyAlignment="1" applyProtection="1">
      <alignment horizontal="center" vertical="center"/>
    </xf>
    <xf numFmtId="0" fontId="10" fillId="0" borderId="51" xfId="1" applyFont="1" applyFill="1" applyBorder="1" applyAlignment="1" applyProtection="1">
      <alignment horizontal="center" vertical="center"/>
    </xf>
    <xf numFmtId="0" fontId="10" fillId="0" borderId="52" xfId="1" applyFont="1" applyFill="1" applyBorder="1" applyAlignment="1" applyProtection="1">
      <alignment horizontal="center" vertical="center" shrinkToFit="1"/>
      <protection locked="0"/>
    </xf>
    <xf numFmtId="0" fontId="12" fillId="0" borderId="52" xfId="1" applyFont="1" applyFill="1" applyBorder="1" applyAlignment="1" applyProtection="1">
      <alignment horizontal="center" vertical="center" shrinkToFit="1"/>
      <protection locked="0"/>
    </xf>
    <xf numFmtId="0" fontId="13" fillId="0" borderId="44" xfId="1" applyFont="1" applyFill="1" applyBorder="1" applyAlignment="1" applyProtection="1">
      <alignment horizontal="center" vertical="center" shrinkToFit="1"/>
      <protection locked="0"/>
    </xf>
    <xf numFmtId="0" fontId="10" fillId="0" borderId="62" xfId="1" applyFont="1" applyFill="1" applyBorder="1" applyAlignment="1" applyProtection="1">
      <alignment horizontal="center" vertical="center"/>
    </xf>
    <xf numFmtId="0" fontId="10" fillId="0" borderId="63" xfId="1" applyFont="1" applyFill="1" applyBorder="1" applyAlignment="1" applyProtection="1">
      <alignment horizontal="center" vertical="center" shrinkToFit="1"/>
      <protection locked="0"/>
    </xf>
    <xf numFmtId="0" fontId="12" fillId="0" borderId="63" xfId="1" applyFont="1" applyFill="1" applyBorder="1" applyAlignment="1" applyProtection="1">
      <alignment horizontal="center" vertical="center" shrinkToFit="1"/>
      <protection locked="0"/>
    </xf>
    <xf numFmtId="0" fontId="13" fillId="0" borderId="63" xfId="1" applyFont="1" applyFill="1" applyBorder="1" applyAlignment="1" applyProtection="1">
      <alignment horizontal="center" vertical="center" shrinkToFit="1"/>
      <protection locked="0"/>
    </xf>
    <xf numFmtId="14" fontId="9" fillId="0" borderId="64" xfId="1" applyNumberFormat="1" applyFont="1" applyFill="1" applyBorder="1" applyAlignment="1" applyProtection="1">
      <alignment horizontal="center" vertical="center" shrinkToFit="1"/>
      <protection locked="0"/>
    </xf>
    <xf numFmtId="0" fontId="9" fillId="2" borderId="66" xfId="1" applyFont="1" applyFill="1" applyBorder="1" applyAlignment="1" applyProtection="1">
      <alignment horizontal="center" vertical="center"/>
      <protection locked="0"/>
    </xf>
    <xf numFmtId="0" fontId="9" fillId="2" borderId="67" xfId="1" applyFont="1" applyFill="1" applyBorder="1" applyAlignment="1" applyProtection="1">
      <alignment horizontal="center" vertical="center"/>
      <protection locked="0"/>
    </xf>
    <xf numFmtId="0" fontId="9" fillId="2" borderId="68" xfId="1" applyFont="1" applyFill="1" applyBorder="1" applyAlignment="1" applyProtection="1">
      <alignment horizontal="center" vertical="center"/>
      <protection locked="0"/>
    </xf>
    <xf numFmtId="0" fontId="9" fillId="2" borderId="69" xfId="1" applyFont="1" applyFill="1" applyBorder="1" applyAlignment="1" applyProtection="1">
      <alignment horizontal="center" vertical="center"/>
      <protection locked="0"/>
    </xf>
    <xf numFmtId="0" fontId="9" fillId="2" borderId="70" xfId="1" applyFont="1" applyFill="1" applyBorder="1" applyAlignment="1" applyProtection="1">
      <alignment horizontal="center" vertical="center"/>
      <protection locked="0"/>
    </xf>
    <xf numFmtId="14" fontId="13" fillId="0" borderId="45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71" xfId="1" applyFont="1" applyFill="1" applyBorder="1" applyAlignment="1" applyProtection="1">
      <alignment horizontal="center" vertical="center"/>
    </xf>
    <xf numFmtId="0" fontId="10" fillId="0" borderId="72" xfId="1" applyFont="1" applyFill="1" applyBorder="1" applyAlignment="1" applyProtection="1">
      <alignment horizontal="center" vertical="center" shrinkToFit="1"/>
      <protection locked="0"/>
    </xf>
    <xf numFmtId="0" fontId="12" fillId="0" borderId="72" xfId="1" applyFont="1" applyFill="1" applyBorder="1" applyAlignment="1" applyProtection="1">
      <alignment horizontal="center" vertical="center" shrinkToFit="1"/>
      <protection locked="0"/>
    </xf>
    <xf numFmtId="0" fontId="13" fillId="0" borderId="72" xfId="1" applyFont="1" applyFill="1" applyBorder="1" applyAlignment="1" applyProtection="1">
      <alignment horizontal="center" vertical="center" shrinkToFit="1"/>
      <protection locked="0"/>
    </xf>
    <xf numFmtId="14" fontId="9" fillId="0" borderId="14" xfId="1" applyNumberFormat="1" applyFont="1" applyFill="1" applyBorder="1" applyAlignment="1" applyProtection="1">
      <alignment horizontal="center" vertical="center" shrinkToFit="1"/>
      <protection locked="0"/>
    </xf>
    <xf numFmtId="0" fontId="9" fillId="2" borderId="4" xfId="1" applyFont="1" applyFill="1" applyBorder="1" applyAlignment="1" applyProtection="1">
      <alignment horizontal="center" vertical="center"/>
      <protection locked="0"/>
    </xf>
    <xf numFmtId="0" fontId="9" fillId="2" borderId="3" xfId="1" applyFont="1" applyFill="1" applyBorder="1" applyAlignment="1" applyProtection="1">
      <alignment horizontal="center" vertical="center"/>
      <protection locked="0"/>
    </xf>
    <xf numFmtId="0" fontId="9" fillId="2" borderId="73" xfId="1" applyFont="1" applyFill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9" fillId="2" borderId="74" xfId="1" applyFont="1" applyFill="1" applyBorder="1" applyAlignment="1" applyProtection="1">
      <alignment horizontal="center" vertical="center"/>
      <protection locked="0"/>
    </xf>
    <xf numFmtId="14" fontId="13" fillId="0" borderId="14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41" xfId="1" applyFont="1" applyFill="1" applyBorder="1" applyAlignment="1" applyProtection="1">
      <alignment horizontal="center" vertical="center"/>
    </xf>
    <xf numFmtId="0" fontId="10" fillId="0" borderId="75" xfId="1" applyFont="1" applyFill="1" applyBorder="1" applyAlignment="1" applyProtection="1">
      <alignment horizontal="center" vertical="center" shrinkToFit="1"/>
      <protection locked="0"/>
    </xf>
    <xf numFmtId="0" fontId="12" fillId="0" borderId="75" xfId="1" applyFont="1" applyFill="1" applyBorder="1" applyAlignment="1" applyProtection="1">
      <alignment horizontal="center" vertical="center" shrinkToFit="1"/>
      <protection locked="0"/>
    </xf>
    <xf numFmtId="0" fontId="13" fillId="0" borderId="75" xfId="1" applyFont="1" applyFill="1" applyBorder="1" applyAlignment="1" applyProtection="1">
      <alignment horizontal="center" vertical="center" shrinkToFit="1"/>
      <protection locked="0"/>
    </xf>
    <xf numFmtId="14" fontId="13" fillId="0" borderId="76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39" xfId="1" applyFont="1" applyFill="1" applyBorder="1" applyAlignment="1" applyProtection="1">
      <alignment horizontal="center" vertical="center" shrinkToFit="1"/>
    </xf>
    <xf numFmtId="0" fontId="16" fillId="0" borderId="46" xfId="1" applyFont="1" applyFill="1" applyBorder="1" applyAlignment="1" applyProtection="1">
      <alignment horizontal="center" vertical="center" shrinkToFit="1"/>
    </xf>
    <xf numFmtId="0" fontId="10" fillId="3" borderId="53" xfId="1" applyFont="1" applyFill="1" applyBorder="1" applyAlignment="1" applyProtection="1">
      <alignment horizontal="center" vertical="center"/>
      <protection locked="0"/>
    </xf>
    <xf numFmtId="0" fontId="10" fillId="3" borderId="54" xfId="1" applyFont="1" applyFill="1" applyBorder="1" applyAlignment="1" applyProtection="1">
      <alignment horizontal="center" vertical="center" shrinkToFit="1"/>
      <protection locked="0"/>
    </xf>
    <xf numFmtId="0" fontId="12" fillId="3" borderId="54" xfId="1" applyFont="1" applyFill="1" applyBorder="1" applyAlignment="1" applyProtection="1">
      <alignment horizontal="center" vertical="center" shrinkToFit="1"/>
      <protection locked="0"/>
    </xf>
    <xf numFmtId="0" fontId="13" fillId="3" borderId="54" xfId="1" applyFont="1" applyFill="1" applyBorder="1" applyAlignment="1" applyProtection="1">
      <alignment horizontal="center" vertical="center" shrinkToFit="1"/>
      <protection locked="0"/>
    </xf>
    <xf numFmtId="14" fontId="9" fillId="3" borderId="55" xfId="1" applyNumberFormat="1" applyFont="1" applyFill="1" applyBorder="1" applyAlignment="1" applyProtection="1">
      <alignment horizontal="center" vertical="center" shrinkToFit="1"/>
      <protection locked="0"/>
    </xf>
    <xf numFmtId="0" fontId="9" fillId="3" borderId="56" xfId="1" applyNumberFormat="1" applyFont="1" applyFill="1" applyBorder="1" applyAlignment="1" applyProtection="1">
      <alignment horizontal="center" vertical="center" shrinkToFit="1"/>
    </xf>
    <xf numFmtId="0" fontId="9" fillId="3" borderId="57" xfId="1" applyFont="1" applyFill="1" applyBorder="1" applyAlignment="1" applyProtection="1">
      <alignment horizontal="center" vertical="center"/>
      <protection locked="0"/>
    </xf>
    <xf numFmtId="0" fontId="9" fillId="3" borderId="58" xfId="1" applyFont="1" applyFill="1" applyBorder="1" applyAlignment="1" applyProtection="1">
      <alignment horizontal="center" vertical="center"/>
      <protection locked="0"/>
    </xf>
    <xf numFmtId="0" fontId="9" fillId="3" borderId="59" xfId="1" applyFont="1" applyFill="1" applyBorder="1" applyAlignment="1" applyProtection="1">
      <alignment horizontal="center" vertical="center"/>
      <protection locked="0"/>
    </xf>
    <xf numFmtId="0" fontId="9" fillId="3" borderId="60" xfId="1" applyFont="1" applyFill="1" applyBorder="1" applyAlignment="1" applyProtection="1">
      <alignment horizontal="center" vertical="center"/>
      <protection locked="0"/>
    </xf>
    <xf numFmtId="0" fontId="9" fillId="3" borderId="61" xfId="1" applyFont="1" applyFill="1" applyBorder="1" applyAlignment="1" applyProtection="1">
      <alignment horizontal="center" vertical="center"/>
      <protection locked="0"/>
    </xf>
    <xf numFmtId="0" fontId="9" fillId="3" borderId="65" xfId="1" applyNumberFormat="1" applyFont="1" applyFill="1" applyBorder="1" applyAlignment="1" applyProtection="1">
      <alignment horizontal="center" vertical="center" shrinkToFit="1"/>
    </xf>
    <xf numFmtId="0" fontId="9" fillId="3" borderId="50" xfId="1" applyNumberFormat="1" applyFont="1" applyFill="1" applyBorder="1" applyAlignment="1" applyProtection="1">
      <alignment horizontal="center" vertical="center" shrinkToFit="1"/>
    </xf>
    <xf numFmtId="0" fontId="9" fillId="3" borderId="20" xfId="1" applyNumberFormat="1" applyFont="1" applyFill="1" applyBorder="1" applyAlignment="1" applyProtection="1">
      <alignment horizontal="center" vertical="center" shrinkToFit="1"/>
    </xf>
    <xf numFmtId="0" fontId="12" fillId="3" borderId="82" xfId="1" applyFont="1" applyFill="1" applyBorder="1" applyAlignment="1" applyProtection="1">
      <alignment horizontal="center" vertical="center" shrinkToFit="1"/>
      <protection locked="0"/>
    </xf>
    <xf numFmtId="0" fontId="10" fillId="3" borderId="83" xfId="1" applyFont="1" applyFill="1" applyBorder="1" applyAlignment="1" applyProtection="1">
      <alignment horizontal="center" vertical="center" shrinkToFit="1"/>
      <protection locked="0"/>
    </xf>
    <xf numFmtId="0" fontId="12" fillId="3" borderId="52" xfId="1" applyFont="1" applyFill="1" applyBorder="1" applyAlignment="1" applyProtection="1">
      <alignment horizontal="center" vertical="center" shrinkToFit="1"/>
      <protection locked="0"/>
    </xf>
    <xf numFmtId="0" fontId="10" fillId="3" borderId="88" xfId="1" applyFont="1" applyFill="1" applyBorder="1" applyAlignment="1" applyProtection="1">
      <alignment horizontal="center" vertical="center" shrinkToFit="1"/>
      <protection locked="0"/>
    </xf>
    <xf numFmtId="0" fontId="9" fillId="2" borderId="63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Alignment="1" applyProtection="1">
      <alignment horizontal="left" vertical="center"/>
    </xf>
    <xf numFmtId="176" fontId="16" fillId="0" borderId="26" xfId="1" applyNumberFormat="1" applyFont="1" applyFill="1" applyBorder="1" applyAlignment="1" applyProtection="1">
      <alignment horizontal="center" vertical="center"/>
    </xf>
    <xf numFmtId="176" fontId="16" fillId="0" borderId="27" xfId="1" applyNumberFormat="1" applyFont="1" applyFill="1" applyBorder="1" applyAlignment="1" applyProtection="1">
      <alignment horizontal="center" vertical="center"/>
    </xf>
    <xf numFmtId="0" fontId="12" fillId="0" borderId="22" xfId="1" applyFont="1" applyFill="1" applyBorder="1" applyAlignment="1" applyProtection="1">
      <alignment horizontal="center" vertical="center"/>
      <protection locked="0"/>
    </xf>
    <xf numFmtId="0" fontId="12" fillId="0" borderId="23" xfId="1" applyFont="1" applyFill="1" applyBorder="1" applyAlignment="1" applyProtection="1">
      <alignment horizontal="center" vertical="center"/>
      <protection locked="0"/>
    </xf>
    <xf numFmtId="0" fontId="12" fillId="0" borderId="24" xfId="1" applyFont="1" applyFill="1" applyBorder="1" applyAlignment="1" applyProtection="1">
      <alignment horizontal="center" vertical="center"/>
      <protection locked="0"/>
    </xf>
    <xf numFmtId="0" fontId="7" fillId="0" borderId="22" xfId="1" applyFont="1" applyFill="1" applyBorder="1" applyAlignment="1" applyProtection="1">
      <alignment horizontal="center" vertical="center" shrinkToFit="1"/>
      <protection locked="0"/>
    </xf>
    <xf numFmtId="0" fontId="7" fillId="0" borderId="23" xfId="1" applyFont="1" applyFill="1" applyBorder="1" applyAlignment="1" applyProtection="1">
      <alignment horizontal="center" vertical="center" shrinkToFit="1"/>
      <protection locked="0"/>
    </xf>
    <xf numFmtId="0" fontId="7" fillId="0" borderId="24" xfId="1" applyFont="1" applyFill="1" applyBorder="1" applyAlignment="1" applyProtection="1">
      <alignment horizontal="center" vertical="center" shrinkToFit="1"/>
      <protection locked="0"/>
    </xf>
    <xf numFmtId="0" fontId="14" fillId="0" borderId="28" xfId="1" applyFont="1" applyFill="1" applyBorder="1" applyAlignment="1" applyProtection="1">
      <alignment horizontal="left" vertical="center"/>
    </xf>
    <xf numFmtId="0" fontId="7" fillId="0" borderId="29" xfId="1" applyFont="1" applyFill="1" applyBorder="1" applyAlignment="1" applyProtection="1">
      <alignment horizontal="center" vertical="center"/>
    </xf>
    <xf numFmtId="0" fontId="7" fillId="0" borderId="41" xfId="1" applyFont="1" applyFill="1" applyBorder="1" applyAlignment="1" applyProtection="1">
      <alignment horizontal="center" vertical="center"/>
    </xf>
    <xf numFmtId="0" fontId="9" fillId="0" borderId="31" xfId="1" applyFont="1" applyFill="1" applyBorder="1" applyAlignment="1" applyProtection="1">
      <alignment horizontal="center" vertical="center" shrinkToFit="1"/>
    </xf>
    <xf numFmtId="0" fontId="9" fillId="0" borderId="3" xfId="1" applyFont="1" applyFill="1" applyBorder="1" applyAlignment="1" applyProtection="1">
      <alignment horizontal="center" vertical="center" shrinkToFit="1"/>
    </xf>
    <xf numFmtId="0" fontId="10" fillId="0" borderId="33" xfId="1" applyFont="1" applyFill="1" applyBorder="1" applyAlignment="1" applyProtection="1">
      <alignment horizontal="center" vertical="distributed" shrinkToFit="1"/>
    </xf>
    <xf numFmtId="0" fontId="10" fillId="0" borderId="21" xfId="1" applyFont="1" applyFill="1" applyBorder="1" applyAlignment="1" applyProtection="1">
      <alignment horizontal="center" vertical="distributed" shrinkToFit="1"/>
    </xf>
    <xf numFmtId="0" fontId="15" fillId="0" borderId="34" xfId="1" applyFont="1" applyFill="1" applyBorder="1" applyAlignment="1" applyProtection="1">
      <alignment horizontal="distributed" vertical="center" justifyLastLine="1"/>
    </xf>
    <xf numFmtId="0" fontId="15" fillId="0" borderId="35" xfId="1" applyFont="1" applyFill="1" applyBorder="1" applyAlignment="1" applyProtection="1">
      <alignment horizontal="distributed" vertical="center" justifyLastLine="1"/>
    </xf>
    <xf numFmtId="0" fontId="15" fillId="0" borderId="36" xfId="1" applyFont="1" applyFill="1" applyBorder="1" applyAlignment="1" applyProtection="1">
      <alignment horizontal="distributed" vertical="center" justifyLastLine="1"/>
    </xf>
    <xf numFmtId="0" fontId="9" fillId="0" borderId="30" xfId="1" applyFont="1" applyFill="1" applyBorder="1" applyAlignment="1" applyProtection="1">
      <alignment horizontal="center" vertical="center" shrinkToFit="1"/>
    </xf>
    <xf numFmtId="0" fontId="9" fillId="0" borderId="4" xfId="1" applyFont="1" applyFill="1" applyBorder="1" applyAlignment="1" applyProtection="1">
      <alignment horizontal="center" vertical="center" shrinkToFit="1"/>
    </xf>
    <xf numFmtId="0" fontId="10" fillId="0" borderId="32" xfId="1" applyFont="1" applyFill="1" applyBorder="1" applyAlignment="1" applyProtection="1">
      <alignment horizontal="center" vertical="distributed" shrinkToFit="1"/>
    </xf>
    <xf numFmtId="0" fontId="10" fillId="0" borderId="14" xfId="1" applyFont="1" applyFill="1" applyBorder="1" applyAlignment="1" applyProtection="1">
      <alignment horizontal="center" vertical="distributed" shrinkToFit="1"/>
    </xf>
    <xf numFmtId="0" fontId="15" fillId="0" borderId="37" xfId="1" applyFont="1" applyFill="1" applyBorder="1" applyAlignment="1" applyProtection="1">
      <alignment horizontal="distributed" vertical="center" justifyLastLine="1"/>
    </xf>
    <xf numFmtId="0" fontId="15" fillId="0" borderId="38" xfId="1" applyFont="1" applyFill="1" applyBorder="1" applyAlignment="1" applyProtection="1">
      <alignment horizontal="distributed" vertical="center" justifyLastLine="1"/>
    </xf>
    <xf numFmtId="0" fontId="11" fillId="0" borderId="39" xfId="1" applyFont="1" applyFill="1" applyBorder="1" applyAlignment="1" applyProtection="1">
      <alignment horizontal="center" vertical="center" wrapText="1" shrinkToFit="1"/>
    </xf>
    <xf numFmtId="0" fontId="11" fillId="0" borderId="40" xfId="1" applyFont="1" applyFill="1" applyBorder="1" applyAlignment="1" applyProtection="1">
      <alignment horizontal="center" vertical="center" wrapText="1" shrinkToFit="1"/>
    </xf>
    <xf numFmtId="0" fontId="8" fillId="0" borderId="18" xfId="1" applyFont="1" applyFill="1" applyBorder="1" applyAlignment="1" applyProtection="1">
      <alignment horizontal="center" vertical="center" justifyLastLine="1"/>
      <protection locked="0"/>
    </xf>
    <xf numFmtId="0" fontId="8" fillId="0" borderId="1" xfId="1" applyFont="1" applyFill="1" applyBorder="1" applyAlignment="1" applyProtection="1">
      <alignment horizontal="center" vertical="center" justifyLastLine="1"/>
      <protection locked="0"/>
    </xf>
    <xf numFmtId="0" fontId="8" fillId="0" borderId="17" xfId="1" applyFont="1" applyFill="1" applyBorder="1" applyAlignment="1" applyProtection="1">
      <alignment horizontal="center" vertical="center" justifyLastLine="1"/>
      <protection locked="0"/>
    </xf>
    <xf numFmtId="0" fontId="8" fillId="0" borderId="16" xfId="1" applyFont="1" applyFill="1" applyBorder="1" applyAlignment="1" applyProtection="1">
      <alignment horizontal="center" vertical="center" justifyLastLine="1"/>
      <protection locked="0"/>
    </xf>
    <xf numFmtId="0" fontId="8" fillId="0" borderId="15" xfId="1" applyFont="1" applyFill="1" applyBorder="1" applyAlignment="1" applyProtection="1">
      <alignment horizontal="center" vertical="center" justifyLastLine="1"/>
      <protection locked="0"/>
    </xf>
    <xf numFmtId="0" fontId="8" fillId="0" borderId="18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17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6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7" fillId="0" borderId="89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17" xfId="1" applyFont="1" applyFill="1" applyBorder="1" applyAlignment="1" applyProtection="1">
      <alignment horizontal="center" vertical="center"/>
    </xf>
    <xf numFmtId="0" fontId="7" fillId="0" borderId="90" xfId="1" applyFont="1" applyFill="1" applyBorder="1" applyAlignment="1" applyProtection="1">
      <alignment horizontal="center" vertical="center"/>
    </xf>
    <xf numFmtId="0" fontId="7" fillId="0" borderId="16" xfId="1" applyFont="1" applyFill="1" applyBorder="1" applyAlignment="1" applyProtection="1">
      <alignment horizontal="center" vertical="center"/>
    </xf>
    <xf numFmtId="0" fontId="7" fillId="0" borderId="15" xfId="1" applyFont="1" applyFill="1" applyBorder="1" applyAlignment="1" applyProtection="1">
      <alignment horizontal="center" vertical="center"/>
    </xf>
    <xf numFmtId="0" fontId="7" fillId="0" borderId="18" xfId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</xf>
    <xf numFmtId="0" fontId="7" fillId="0" borderId="91" xfId="1" applyFont="1" applyFill="1" applyBorder="1" applyAlignment="1" applyProtection="1">
      <alignment horizontal="center" vertical="center"/>
    </xf>
    <xf numFmtId="0" fontId="7" fillId="0" borderId="78" xfId="1" applyFont="1" applyFill="1" applyBorder="1" applyAlignment="1" applyProtection="1">
      <alignment horizontal="center" vertical="center"/>
    </xf>
    <xf numFmtId="0" fontId="7" fillId="3" borderId="18" xfId="1" applyFont="1" applyFill="1" applyBorder="1" applyAlignment="1" applyProtection="1">
      <alignment horizontal="center" vertical="center"/>
    </xf>
    <xf numFmtId="0" fontId="7" fillId="3" borderId="1" xfId="1" applyFont="1" applyFill="1" applyBorder="1" applyAlignment="1" applyProtection="1">
      <alignment horizontal="center" vertical="center"/>
    </xf>
    <xf numFmtId="0" fontId="7" fillId="3" borderId="17" xfId="1" applyFont="1" applyFill="1" applyBorder="1" applyAlignment="1" applyProtection="1">
      <alignment horizontal="center" vertical="center"/>
    </xf>
    <xf numFmtId="0" fontId="7" fillId="3" borderId="2" xfId="1" applyFont="1" applyFill="1" applyBorder="1" applyAlignment="1" applyProtection="1">
      <alignment horizontal="center" vertical="center"/>
    </xf>
    <xf numFmtId="0" fontId="7" fillId="3" borderId="16" xfId="1" applyFont="1" applyFill="1" applyBorder="1" applyAlignment="1" applyProtection="1">
      <alignment horizontal="center" vertical="center"/>
    </xf>
    <xf numFmtId="0" fontId="7" fillId="3" borderId="15" xfId="1" applyFont="1" applyFill="1" applyBorder="1" applyAlignment="1" applyProtection="1">
      <alignment horizontal="center" vertical="center"/>
    </xf>
    <xf numFmtId="0" fontId="7" fillId="3" borderId="91" xfId="1" applyFont="1" applyFill="1" applyBorder="1" applyAlignment="1" applyProtection="1">
      <alignment horizontal="center" vertical="center"/>
    </xf>
    <xf numFmtId="0" fontId="7" fillId="3" borderId="78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left" vertical="center"/>
    </xf>
    <xf numFmtId="176" fontId="10" fillId="0" borderId="22" xfId="1" applyNumberFormat="1" applyFont="1" applyFill="1" applyBorder="1" applyAlignment="1" applyProtection="1">
      <alignment horizontal="center" vertical="center" shrinkToFit="1"/>
    </xf>
    <xf numFmtId="176" fontId="10" fillId="0" borderId="23" xfId="1" applyNumberFormat="1" applyFont="1" applyFill="1" applyBorder="1" applyAlignment="1" applyProtection="1">
      <alignment horizontal="center" vertical="center" shrinkToFit="1"/>
    </xf>
    <xf numFmtId="176" fontId="10" fillId="0" borderId="24" xfId="1" applyNumberFormat="1" applyFont="1" applyFill="1" applyBorder="1" applyAlignment="1" applyProtection="1">
      <alignment horizontal="center" vertical="center" shrinkToFit="1"/>
    </xf>
    <xf numFmtId="0" fontId="14" fillId="0" borderId="0" xfId="1" applyFont="1" applyFill="1" applyAlignment="1" applyProtection="1">
      <alignment horizontal="center" vertical="center" wrapText="1"/>
    </xf>
    <xf numFmtId="0" fontId="14" fillId="0" borderId="25" xfId="1" applyFont="1" applyFill="1" applyBorder="1" applyAlignment="1" applyProtection="1">
      <alignment horizontal="center" vertical="center" wrapText="1"/>
    </xf>
    <xf numFmtId="0" fontId="10" fillId="0" borderId="81" xfId="1" applyFont="1" applyFill="1" applyBorder="1" applyAlignment="1" applyProtection="1">
      <alignment horizontal="center" vertical="center"/>
    </xf>
    <xf numFmtId="0" fontId="10" fillId="0" borderId="71" xfId="1" applyFont="1" applyFill="1" applyBorder="1" applyAlignment="1" applyProtection="1">
      <alignment horizontal="center" vertical="center"/>
    </xf>
    <xf numFmtId="0" fontId="16" fillId="0" borderId="87" xfId="1" applyFont="1" applyFill="1" applyBorder="1" applyAlignment="1" applyProtection="1">
      <alignment horizontal="center" vertical="center" justifyLastLine="1"/>
    </xf>
    <xf numFmtId="0" fontId="16" fillId="0" borderId="48" xfId="1" applyFont="1" applyFill="1" applyBorder="1" applyAlignment="1" applyProtection="1">
      <alignment horizontal="center" vertical="center" justifyLastLine="1"/>
    </xf>
    <xf numFmtId="0" fontId="16" fillId="0" borderId="2" xfId="1" applyFont="1" applyFill="1" applyBorder="1" applyAlignment="1" applyProtection="1">
      <alignment horizontal="center" vertical="center" justifyLastLine="1"/>
    </xf>
    <xf numFmtId="0" fontId="16" fillId="0" borderId="16" xfId="1" applyFont="1" applyFill="1" applyBorder="1" applyAlignment="1" applyProtection="1">
      <alignment horizontal="center" vertical="center" justifyLastLine="1"/>
    </xf>
    <xf numFmtId="0" fontId="16" fillId="0" borderId="77" xfId="1" applyFont="1" applyFill="1" applyBorder="1" applyAlignment="1" applyProtection="1">
      <alignment horizontal="center" vertical="center" justifyLastLine="1"/>
    </xf>
    <xf numFmtId="0" fontId="16" fillId="0" borderId="78" xfId="1" applyFont="1" applyFill="1" applyBorder="1" applyAlignment="1" applyProtection="1">
      <alignment horizontal="center" vertical="center" justifyLastLine="1"/>
    </xf>
    <xf numFmtId="0" fontId="10" fillId="3" borderId="84" xfId="1" applyFont="1" applyFill="1" applyBorder="1" applyAlignment="1" applyProtection="1">
      <alignment horizontal="center" vertical="center" shrinkToFit="1"/>
      <protection locked="0"/>
    </xf>
    <xf numFmtId="0" fontId="10" fillId="3" borderId="85" xfId="1" applyFont="1" applyFill="1" applyBorder="1" applyAlignment="1" applyProtection="1">
      <alignment horizontal="center" vertical="center" shrinkToFit="1"/>
      <protection locked="0"/>
    </xf>
    <xf numFmtId="0" fontId="9" fillId="3" borderId="80" xfId="1" applyNumberFormat="1" applyFont="1" applyFill="1" applyBorder="1" applyAlignment="1" applyProtection="1">
      <alignment horizontal="center" vertical="center" shrinkToFit="1"/>
    </xf>
    <xf numFmtId="0" fontId="9" fillId="3" borderId="21" xfId="1" applyNumberFormat="1" applyFont="1" applyFill="1" applyBorder="1" applyAlignment="1" applyProtection="1">
      <alignment horizontal="center" vertical="center" shrinkToFit="1"/>
    </xf>
    <xf numFmtId="0" fontId="16" fillId="0" borderId="47" xfId="1" applyFont="1" applyFill="1" applyBorder="1" applyAlignment="1" applyProtection="1">
      <alignment horizontal="center" vertical="center" justifyLastLine="1"/>
    </xf>
    <xf numFmtId="0" fontId="16" fillId="0" borderId="79" xfId="1" applyFont="1" applyFill="1" applyBorder="1" applyAlignment="1" applyProtection="1">
      <alignment horizontal="center" vertical="center" justifyLastLine="1"/>
    </xf>
    <xf numFmtId="0" fontId="16" fillId="0" borderId="0" xfId="1" applyFont="1" applyFill="1" applyBorder="1" applyAlignment="1" applyProtection="1">
      <alignment horizontal="center" vertical="center" justifyLastLine="1"/>
    </xf>
    <xf numFmtId="0" fontId="9" fillId="0" borderId="86" xfId="1" applyFont="1" applyFill="1" applyBorder="1" applyAlignment="1" applyProtection="1">
      <alignment horizontal="center" vertical="center" shrinkToFit="1"/>
    </xf>
    <xf numFmtId="0" fontId="9" fillId="0" borderId="85" xfId="1" applyFont="1" applyFill="1" applyBorder="1" applyAlignment="1" applyProtection="1">
      <alignment horizontal="center" vertical="center" shrinkToFit="1"/>
    </xf>
    <xf numFmtId="0" fontId="12" fillId="0" borderId="49" xfId="1" applyFont="1" applyFill="1" applyBorder="1" applyAlignment="1" applyProtection="1">
      <alignment horizontal="center" vertical="distributed" shrinkToFit="1"/>
    </xf>
    <xf numFmtId="0" fontId="12" fillId="0" borderId="50" xfId="1" applyFont="1" applyFill="1" applyBorder="1" applyAlignment="1" applyProtection="1">
      <alignment horizontal="center" vertical="distributed" shrinkToFit="1"/>
    </xf>
    <xf numFmtId="0" fontId="7" fillId="3" borderId="89" xfId="1" applyFont="1" applyFill="1" applyBorder="1" applyAlignment="1" applyProtection="1">
      <alignment horizontal="center" vertical="center"/>
    </xf>
    <xf numFmtId="0" fontId="7" fillId="3" borderId="90" xfId="1" applyFont="1" applyFill="1" applyBorder="1" applyAlignment="1" applyProtection="1">
      <alignment horizontal="center" vertical="center"/>
    </xf>
    <xf numFmtId="0" fontId="10" fillId="0" borderId="51" xfId="1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left" vertical="center" wrapText="1"/>
    </xf>
    <xf numFmtId="0" fontId="17" fillId="0" borderId="0" xfId="1" applyFont="1" applyFill="1" applyAlignment="1" applyProtection="1">
      <alignment horizontal="left" vertical="center"/>
    </xf>
    <xf numFmtId="0" fontId="17" fillId="0" borderId="25" xfId="1" applyFont="1" applyFill="1" applyBorder="1" applyAlignment="1" applyProtection="1">
      <alignment horizontal="left" vertical="center"/>
    </xf>
  </cellXfs>
  <cellStyles count="3">
    <cellStyle name="標準" xfId="0" builtinId="0"/>
    <cellStyle name="標準 2" xfId="1"/>
    <cellStyle name="標準 2 2" xfId="2"/>
  </cellStyles>
  <dxfs count="3">
    <dxf>
      <fill>
        <patternFill patternType="none">
          <bgColor auto="1"/>
        </patternFill>
      </fill>
    </dxf>
    <dxf>
      <font>
        <color rgb="FF9C6500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X27"/>
  <sheetViews>
    <sheetView tabSelected="1" view="pageBreakPreview" zoomScale="60" zoomScaleNormal="60" workbookViewId="0">
      <selection activeCell="A3" sqref="A3:D3"/>
    </sheetView>
  </sheetViews>
  <sheetFormatPr defaultRowHeight="13.5" x14ac:dyDescent="0.15"/>
  <cols>
    <col min="1" max="1" width="7.875" style="11" customWidth="1"/>
    <col min="2" max="3" width="21.25" style="11" customWidth="1"/>
    <col min="4" max="4" width="7.375" style="11" customWidth="1"/>
    <col min="5" max="5" width="20.5" style="11" customWidth="1"/>
    <col min="6" max="6" width="11.875" style="11" customWidth="1"/>
    <col min="7" max="7" width="7.5" style="11" customWidth="1"/>
    <col min="8" max="24" width="6.5" style="11" customWidth="1"/>
    <col min="25" max="25" width="5.25" style="11" customWidth="1"/>
    <col min="26" max="26" width="14.375" style="11" customWidth="1"/>
    <col min="27" max="27" width="9" style="11"/>
    <col min="28" max="28" width="6" style="11" customWidth="1"/>
    <col min="29" max="16384" width="9" style="11"/>
  </cols>
  <sheetData>
    <row r="1" spans="1:24" ht="23.25" customHeight="1" x14ac:dyDescent="0.15">
      <c r="A1" s="160" t="s">
        <v>55</v>
      </c>
      <c r="B1" s="161"/>
      <c r="C1" s="161"/>
      <c r="D1" s="161"/>
      <c r="E1" s="161"/>
      <c r="F1" s="162"/>
      <c r="G1" s="79" t="s">
        <v>34</v>
      </c>
      <c r="H1" s="80"/>
      <c r="I1" s="80"/>
      <c r="J1" s="81"/>
      <c r="K1" s="82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4"/>
    </row>
    <row r="2" spans="1:24" ht="16.5" customHeight="1" thickBot="1" x14ac:dyDescent="0.2">
      <c r="A2" s="161"/>
      <c r="B2" s="161"/>
      <c r="C2" s="161"/>
      <c r="D2" s="161"/>
      <c r="E2" s="161"/>
      <c r="F2" s="162"/>
      <c r="G2" s="103" t="s">
        <v>11</v>
      </c>
      <c r="H2" s="104"/>
      <c r="I2" s="104"/>
      <c r="J2" s="105"/>
      <c r="K2" s="108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10"/>
    </row>
    <row r="3" spans="1:24" ht="25.5" customHeight="1" thickBot="1" x14ac:dyDescent="0.2">
      <c r="A3" s="76" t="s">
        <v>35</v>
      </c>
      <c r="B3" s="76"/>
      <c r="C3" s="76"/>
      <c r="D3" s="85"/>
      <c r="E3" s="77">
        <v>45949</v>
      </c>
      <c r="F3" s="78"/>
      <c r="G3" s="106"/>
      <c r="H3" s="106"/>
      <c r="I3" s="106"/>
      <c r="J3" s="107"/>
      <c r="K3" s="111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3"/>
    </row>
    <row r="4" spans="1:24" ht="5.25" customHeight="1" thickBot="1" x14ac:dyDescent="0.2">
      <c r="A4" s="17"/>
      <c r="B4" s="17"/>
      <c r="C4" s="17"/>
      <c r="D4" s="17"/>
      <c r="E4" s="17"/>
      <c r="F4" s="17"/>
    </row>
    <row r="5" spans="1:24" ht="26.25" customHeight="1" x14ac:dyDescent="0.15">
      <c r="A5" s="86"/>
      <c r="B5" s="95" t="s">
        <v>10</v>
      </c>
      <c r="C5" s="88" t="s">
        <v>9</v>
      </c>
      <c r="D5" s="88" t="s">
        <v>8</v>
      </c>
      <c r="E5" s="97" t="s">
        <v>7</v>
      </c>
      <c r="F5" s="90" t="s">
        <v>32</v>
      </c>
      <c r="G5" s="92" t="s">
        <v>6</v>
      </c>
      <c r="H5" s="93"/>
      <c r="I5" s="93"/>
      <c r="J5" s="94"/>
      <c r="K5" s="92" t="s">
        <v>5</v>
      </c>
      <c r="L5" s="93"/>
      <c r="M5" s="94"/>
      <c r="N5" s="99"/>
      <c r="O5" s="92" t="s">
        <v>4</v>
      </c>
      <c r="P5" s="93"/>
      <c r="Q5" s="94"/>
      <c r="R5" s="99"/>
      <c r="S5" s="100" t="s">
        <v>3</v>
      </c>
      <c r="T5" s="93"/>
      <c r="U5" s="94"/>
      <c r="V5" s="94"/>
      <c r="W5" s="101" t="s">
        <v>2</v>
      </c>
      <c r="X5" s="102"/>
    </row>
    <row r="6" spans="1:24" ht="26.25" customHeight="1" x14ac:dyDescent="0.15">
      <c r="A6" s="87"/>
      <c r="B6" s="96"/>
      <c r="C6" s="89"/>
      <c r="D6" s="89"/>
      <c r="E6" s="98"/>
      <c r="F6" s="91"/>
      <c r="G6" s="18">
        <v>25</v>
      </c>
      <c r="H6" s="19">
        <v>50</v>
      </c>
      <c r="I6" s="19">
        <v>100</v>
      </c>
      <c r="J6" s="20">
        <v>200</v>
      </c>
      <c r="K6" s="18">
        <v>25</v>
      </c>
      <c r="L6" s="19">
        <v>50</v>
      </c>
      <c r="M6" s="20">
        <v>100</v>
      </c>
      <c r="N6" s="21">
        <v>200</v>
      </c>
      <c r="O6" s="18">
        <v>25</v>
      </c>
      <c r="P6" s="19">
        <v>50</v>
      </c>
      <c r="Q6" s="20">
        <v>100</v>
      </c>
      <c r="R6" s="21">
        <v>200</v>
      </c>
      <c r="S6" s="18">
        <v>25</v>
      </c>
      <c r="T6" s="19">
        <v>50</v>
      </c>
      <c r="U6" s="20">
        <v>100</v>
      </c>
      <c r="V6" s="21">
        <v>200</v>
      </c>
      <c r="W6" s="22">
        <v>100</v>
      </c>
      <c r="X6" s="23">
        <v>200</v>
      </c>
    </row>
    <row r="7" spans="1:24" ht="31.5" customHeight="1" thickBot="1" x14ac:dyDescent="0.2">
      <c r="A7" s="57" t="s">
        <v>1</v>
      </c>
      <c r="B7" s="58" t="s">
        <v>51</v>
      </c>
      <c r="C7" s="59" t="s">
        <v>52</v>
      </c>
      <c r="D7" s="60" t="s">
        <v>0</v>
      </c>
      <c r="E7" s="61">
        <v>34155</v>
      </c>
      <c r="F7" s="62">
        <f t="shared" ref="F7:F22" si="0">IF(B7="","",IF(E7="","",DATEDIF(E7,$E$3,"Y")))</f>
        <v>32</v>
      </c>
      <c r="G7" s="63">
        <v>1</v>
      </c>
      <c r="H7" s="64"/>
      <c r="I7" s="64"/>
      <c r="J7" s="65"/>
      <c r="K7" s="63"/>
      <c r="L7" s="64"/>
      <c r="M7" s="64"/>
      <c r="N7" s="65"/>
      <c r="O7" s="63"/>
      <c r="P7" s="64">
        <v>1</v>
      </c>
      <c r="Q7" s="64">
        <v>1</v>
      </c>
      <c r="R7" s="65">
        <v>1</v>
      </c>
      <c r="S7" s="63">
        <v>1</v>
      </c>
      <c r="T7" s="64">
        <v>1</v>
      </c>
      <c r="U7" s="64"/>
      <c r="V7" s="65"/>
      <c r="W7" s="66"/>
      <c r="X7" s="67"/>
    </row>
    <row r="8" spans="1:24" ht="31.5" customHeight="1" thickTop="1" x14ac:dyDescent="0.15">
      <c r="A8" s="28">
        <v>1</v>
      </c>
      <c r="B8" s="29"/>
      <c r="C8" s="30"/>
      <c r="D8" s="31"/>
      <c r="E8" s="32"/>
      <c r="F8" s="68" t="str">
        <f t="shared" si="0"/>
        <v/>
      </c>
      <c r="G8" s="33"/>
      <c r="H8" s="34"/>
      <c r="I8" s="75"/>
      <c r="J8" s="35"/>
      <c r="K8" s="33"/>
      <c r="L8" s="34"/>
      <c r="M8" s="34"/>
      <c r="N8" s="35"/>
      <c r="O8" s="33"/>
      <c r="P8" s="34"/>
      <c r="Q8" s="75"/>
      <c r="R8" s="35"/>
      <c r="S8" s="33"/>
      <c r="T8" s="34"/>
      <c r="U8" s="34"/>
      <c r="V8" s="35"/>
      <c r="W8" s="36"/>
      <c r="X8" s="37"/>
    </row>
    <row r="9" spans="1:24" ht="31.5" customHeight="1" x14ac:dyDescent="0.15">
      <c r="A9" s="39">
        <v>2</v>
      </c>
      <c r="B9" s="40"/>
      <c r="C9" s="41"/>
      <c r="D9" s="42"/>
      <c r="E9" s="43"/>
      <c r="F9" s="69" t="str">
        <f t="shared" si="0"/>
        <v/>
      </c>
      <c r="G9" s="44"/>
      <c r="H9" s="45"/>
      <c r="I9" s="45"/>
      <c r="J9" s="46"/>
      <c r="K9" s="44"/>
      <c r="L9" s="45"/>
      <c r="M9" s="45"/>
      <c r="N9" s="46"/>
      <c r="O9" s="44"/>
      <c r="P9" s="45"/>
      <c r="Q9" s="45"/>
      <c r="R9" s="46"/>
      <c r="S9" s="44"/>
      <c r="T9" s="45"/>
      <c r="U9" s="45"/>
      <c r="V9" s="46"/>
      <c r="W9" s="47"/>
      <c r="X9" s="48"/>
    </row>
    <row r="10" spans="1:24" ht="31.5" customHeight="1" x14ac:dyDescent="0.15">
      <c r="A10" s="39">
        <v>3</v>
      </c>
      <c r="B10" s="40"/>
      <c r="C10" s="41"/>
      <c r="D10" s="42"/>
      <c r="E10" s="49"/>
      <c r="F10" s="69" t="str">
        <f t="shared" si="0"/>
        <v/>
      </c>
      <c r="G10" s="44"/>
      <c r="H10" s="45"/>
      <c r="I10" s="45"/>
      <c r="J10" s="46"/>
      <c r="K10" s="44"/>
      <c r="L10" s="45"/>
      <c r="M10" s="45"/>
      <c r="N10" s="46"/>
      <c r="O10" s="44"/>
      <c r="P10" s="45"/>
      <c r="Q10" s="45"/>
      <c r="R10" s="46"/>
      <c r="S10" s="44"/>
      <c r="T10" s="45"/>
      <c r="U10" s="45"/>
      <c r="V10" s="46"/>
      <c r="W10" s="47"/>
      <c r="X10" s="48"/>
    </row>
    <row r="11" spans="1:24" ht="31.5" customHeight="1" x14ac:dyDescent="0.15">
      <c r="A11" s="39">
        <v>4</v>
      </c>
      <c r="B11" s="40"/>
      <c r="C11" s="41"/>
      <c r="D11" s="42"/>
      <c r="E11" s="49"/>
      <c r="F11" s="69" t="str">
        <f t="shared" si="0"/>
        <v/>
      </c>
      <c r="G11" s="44"/>
      <c r="H11" s="45"/>
      <c r="I11" s="45"/>
      <c r="J11" s="46"/>
      <c r="K11" s="44"/>
      <c r="L11" s="45"/>
      <c r="M11" s="45"/>
      <c r="N11" s="46"/>
      <c r="O11" s="44"/>
      <c r="P11" s="45"/>
      <c r="Q11" s="45"/>
      <c r="R11" s="46"/>
      <c r="S11" s="44"/>
      <c r="T11" s="45"/>
      <c r="U11" s="45"/>
      <c r="V11" s="46"/>
      <c r="W11" s="47"/>
      <c r="X11" s="48"/>
    </row>
    <row r="12" spans="1:24" ht="31.5" customHeight="1" x14ac:dyDescent="0.15">
      <c r="A12" s="39">
        <v>5</v>
      </c>
      <c r="B12" s="40"/>
      <c r="C12" s="41"/>
      <c r="D12" s="42"/>
      <c r="E12" s="49"/>
      <c r="F12" s="69" t="str">
        <f t="shared" si="0"/>
        <v/>
      </c>
      <c r="G12" s="44"/>
      <c r="H12" s="45"/>
      <c r="I12" s="45"/>
      <c r="J12" s="46"/>
      <c r="K12" s="44"/>
      <c r="L12" s="45"/>
      <c r="M12" s="45"/>
      <c r="N12" s="46"/>
      <c r="O12" s="44"/>
      <c r="P12" s="45"/>
      <c r="Q12" s="45"/>
      <c r="R12" s="46"/>
      <c r="S12" s="44"/>
      <c r="T12" s="45"/>
      <c r="U12" s="45"/>
      <c r="V12" s="46"/>
      <c r="W12" s="47"/>
      <c r="X12" s="48"/>
    </row>
    <row r="13" spans="1:24" ht="31.5" customHeight="1" x14ac:dyDescent="0.15">
      <c r="A13" s="39">
        <v>6</v>
      </c>
      <c r="B13" s="40"/>
      <c r="C13" s="41"/>
      <c r="D13" s="42"/>
      <c r="E13" s="49"/>
      <c r="F13" s="69" t="str">
        <f t="shared" si="0"/>
        <v/>
      </c>
      <c r="G13" s="44"/>
      <c r="H13" s="45"/>
      <c r="I13" s="45"/>
      <c r="J13" s="46"/>
      <c r="K13" s="44"/>
      <c r="L13" s="45"/>
      <c r="M13" s="45"/>
      <c r="N13" s="46"/>
      <c r="O13" s="44"/>
      <c r="P13" s="45"/>
      <c r="Q13" s="45"/>
      <c r="R13" s="46"/>
      <c r="S13" s="44"/>
      <c r="T13" s="45"/>
      <c r="U13" s="45"/>
      <c r="V13" s="46"/>
      <c r="W13" s="47"/>
      <c r="X13" s="48"/>
    </row>
    <row r="14" spans="1:24" ht="31.5" customHeight="1" x14ac:dyDescent="0.15">
      <c r="A14" s="39">
        <v>7</v>
      </c>
      <c r="B14" s="40"/>
      <c r="C14" s="41"/>
      <c r="D14" s="42"/>
      <c r="E14" s="49"/>
      <c r="F14" s="69" t="str">
        <f t="shared" si="0"/>
        <v/>
      </c>
      <c r="G14" s="44"/>
      <c r="H14" s="45"/>
      <c r="I14" s="45"/>
      <c r="J14" s="46"/>
      <c r="K14" s="44"/>
      <c r="L14" s="45"/>
      <c r="M14" s="45"/>
      <c r="N14" s="46"/>
      <c r="O14" s="44"/>
      <c r="P14" s="45"/>
      <c r="Q14" s="45"/>
      <c r="R14" s="46"/>
      <c r="S14" s="44"/>
      <c r="T14" s="45"/>
      <c r="U14" s="45"/>
      <c r="V14" s="46"/>
      <c r="W14" s="47"/>
      <c r="X14" s="48"/>
    </row>
    <row r="15" spans="1:24" ht="31.5" customHeight="1" x14ac:dyDescent="0.15">
      <c r="A15" s="39">
        <v>8</v>
      </c>
      <c r="B15" s="40"/>
      <c r="C15" s="41"/>
      <c r="D15" s="42"/>
      <c r="E15" s="49"/>
      <c r="F15" s="69" t="str">
        <f t="shared" si="0"/>
        <v/>
      </c>
      <c r="G15" s="44"/>
      <c r="H15" s="45"/>
      <c r="I15" s="45"/>
      <c r="J15" s="46"/>
      <c r="K15" s="44"/>
      <c r="L15" s="45"/>
      <c r="M15" s="45"/>
      <c r="N15" s="46"/>
      <c r="O15" s="44"/>
      <c r="P15" s="45"/>
      <c r="Q15" s="45"/>
      <c r="R15" s="46"/>
      <c r="S15" s="44"/>
      <c r="T15" s="45"/>
      <c r="U15" s="45"/>
      <c r="V15" s="46"/>
      <c r="W15" s="47"/>
      <c r="X15" s="48"/>
    </row>
    <row r="16" spans="1:24" ht="31.5" customHeight="1" x14ac:dyDescent="0.15">
      <c r="A16" s="39">
        <v>9</v>
      </c>
      <c r="B16" s="40"/>
      <c r="C16" s="41"/>
      <c r="D16" s="42"/>
      <c r="E16" s="49"/>
      <c r="F16" s="69" t="str">
        <f t="shared" si="0"/>
        <v/>
      </c>
      <c r="G16" s="44"/>
      <c r="H16" s="45"/>
      <c r="I16" s="45"/>
      <c r="J16" s="46"/>
      <c r="K16" s="44"/>
      <c r="L16" s="45"/>
      <c r="M16" s="45"/>
      <c r="N16" s="46"/>
      <c r="O16" s="44"/>
      <c r="P16" s="45"/>
      <c r="Q16" s="45"/>
      <c r="R16" s="46"/>
      <c r="S16" s="44"/>
      <c r="T16" s="45"/>
      <c r="U16" s="45"/>
      <c r="V16" s="46"/>
      <c r="W16" s="47"/>
      <c r="X16" s="48"/>
    </row>
    <row r="17" spans="1:24" ht="31.5" customHeight="1" x14ac:dyDescent="0.15">
      <c r="A17" s="39">
        <v>10</v>
      </c>
      <c r="B17" s="40"/>
      <c r="C17" s="41"/>
      <c r="D17" s="42"/>
      <c r="E17" s="49"/>
      <c r="F17" s="69" t="str">
        <f t="shared" si="0"/>
        <v/>
      </c>
      <c r="G17" s="44"/>
      <c r="H17" s="45"/>
      <c r="I17" s="45"/>
      <c r="J17" s="46"/>
      <c r="K17" s="44"/>
      <c r="L17" s="45"/>
      <c r="M17" s="45"/>
      <c r="N17" s="46"/>
      <c r="O17" s="44"/>
      <c r="P17" s="45"/>
      <c r="Q17" s="45"/>
      <c r="R17" s="46"/>
      <c r="S17" s="44"/>
      <c r="T17" s="45"/>
      <c r="U17" s="45"/>
      <c r="V17" s="46"/>
      <c r="W17" s="47"/>
      <c r="X17" s="48"/>
    </row>
    <row r="18" spans="1:24" ht="31.5" customHeight="1" x14ac:dyDescent="0.15">
      <c r="A18" s="39">
        <v>11</v>
      </c>
      <c r="B18" s="40"/>
      <c r="C18" s="41"/>
      <c r="D18" s="42"/>
      <c r="E18" s="49"/>
      <c r="F18" s="69" t="str">
        <f t="shared" si="0"/>
        <v/>
      </c>
      <c r="G18" s="44"/>
      <c r="H18" s="45"/>
      <c r="I18" s="45"/>
      <c r="J18" s="46"/>
      <c r="K18" s="44"/>
      <c r="L18" s="45"/>
      <c r="M18" s="45"/>
      <c r="N18" s="46"/>
      <c r="O18" s="44"/>
      <c r="P18" s="45"/>
      <c r="Q18" s="45"/>
      <c r="R18" s="46"/>
      <c r="S18" s="44"/>
      <c r="T18" s="45"/>
      <c r="U18" s="45"/>
      <c r="V18" s="46"/>
      <c r="W18" s="47"/>
      <c r="X18" s="48"/>
    </row>
    <row r="19" spans="1:24" ht="31.5" customHeight="1" x14ac:dyDescent="0.15">
      <c r="A19" s="24">
        <v>12</v>
      </c>
      <c r="B19" s="25"/>
      <c r="C19" s="26"/>
      <c r="D19" s="27"/>
      <c r="E19" s="38"/>
      <c r="F19" s="70" t="str">
        <f t="shared" si="0"/>
        <v/>
      </c>
      <c r="G19" s="12"/>
      <c r="H19" s="13"/>
      <c r="I19" s="13"/>
      <c r="J19" s="14"/>
      <c r="K19" s="12"/>
      <c r="L19" s="13"/>
      <c r="M19" s="13"/>
      <c r="N19" s="14"/>
      <c r="O19" s="12"/>
      <c r="P19" s="13"/>
      <c r="Q19" s="13"/>
      <c r="R19" s="14"/>
      <c r="S19" s="12"/>
      <c r="T19" s="13"/>
      <c r="U19" s="13"/>
      <c r="V19" s="14"/>
      <c r="W19" s="15"/>
      <c r="X19" s="16"/>
    </row>
    <row r="20" spans="1:24" ht="31.5" customHeight="1" x14ac:dyDescent="0.15">
      <c r="A20" s="50">
        <v>13</v>
      </c>
      <c r="B20" s="51"/>
      <c r="C20" s="52"/>
      <c r="D20" s="53"/>
      <c r="E20" s="54"/>
      <c r="F20" s="69" t="str">
        <f t="shared" si="0"/>
        <v/>
      </c>
      <c r="G20" s="44"/>
      <c r="H20" s="45"/>
      <c r="I20" s="45"/>
      <c r="J20" s="46"/>
      <c r="K20" s="44"/>
      <c r="L20" s="45"/>
      <c r="M20" s="45"/>
      <c r="N20" s="46"/>
      <c r="O20" s="44"/>
      <c r="P20" s="45"/>
      <c r="Q20" s="45"/>
      <c r="R20" s="46"/>
      <c r="S20" s="44"/>
      <c r="T20" s="45"/>
      <c r="U20" s="45"/>
      <c r="V20" s="46"/>
      <c r="W20" s="47"/>
      <c r="X20" s="48"/>
    </row>
    <row r="21" spans="1:24" ht="30.75" customHeight="1" x14ac:dyDescent="0.15">
      <c r="A21" s="39">
        <v>14</v>
      </c>
      <c r="B21" s="40"/>
      <c r="C21" s="41"/>
      <c r="D21" s="42"/>
      <c r="E21" s="49"/>
      <c r="F21" s="69" t="str">
        <f t="shared" si="0"/>
        <v/>
      </c>
      <c r="G21" s="44"/>
      <c r="H21" s="45"/>
      <c r="I21" s="45"/>
      <c r="J21" s="46"/>
      <c r="K21" s="44"/>
      <c r="L21" s="45"/>
      <c r="M21" s="45"/>
      <c r="N21" s="46"/>
      <c r="O21" s="44"/>
      <c r="P21" s="45"/>
      <c r="Q21" s="45"/>
      <c r="R21" s="46"/>
      <c r="S21" s="44"/>
      <c r="T21" s="45"/>
      <c r="U21" s="45"/>
      <c r="V21" s="46"/>
      <c r="W21" s="47"/>
      <c r="X21" s="48"/>
    </row>
    <row r="22" spans="1:24" ht="30.75" customHeight="1" x14ac:dyDescent="0.15">
      <c r="A22" s="39">
        <v>15</v>
      </c>
      <c r="B22" s="40"/>
      <c r="C22" s="41"/>
      <c r="D22" s="42"/>
      <c r="E22" s="49"/>
      <c r="F22" s="69" t="str">
        <f t="shared" si="0"/>
        <v/>
      </c>
      <c r="G22" s="44"/>
      <c r="H22" s="45"/>
      <c r="I22" s="45"/>
      <c r="J22" s="46"/>
      <c r="K22" s="44"/>
      <c r="L22" s="45"/>
      <c r="M22" s="45"/>
      <c r="N22" s="46"/>
      <c r="O22" s="44"/>
      <c r="P22" s="45"/>
      <c r="Q22" s="45"/>
      <c r="R22" s="46"/>
      <c r="S22" s="44"/>
      <c r="T22" s="45"/>
      <c r="U22" s="45"/>
      <c r="V22" s="46"/>
      <c r="W22" s="47"/>
      <c r="X22" s="48"/>
    </row>
    <row r="23" spans="1:24" ht="30.75" customHeight="1" x14ac:dyDescent="0.15">
      <c r="A23" s="39">
        <v>16</v>
      </c>
      <c r="B23" s="40"/>
      <c r="C23" s="41"/>
      <c r="D23" s="42"/>
      <c r="E23" s="49"/>
      <c r="F23" s="69" t="str">
        <f t="shared" ref="F23:F27" si="1">IF(B23="","",IF(E23="","",DATEDIF(E23,$E$3,"Y")))</f>
        <v/>
      </c>
      <c r="G23" s="44"/>
      <c r="H23" s="45"/>
      <c r="I23" s="45"/>
      <c r="J23" s="46"/>
      <c r="K23" s="44"/>
      <c r="L23" s="45"/>
      <c r="M23" s="45"/>
      <c r="N23" s="46"/>
      <c r="O23" s="44"/>
      <c r="P23" s="45"/>
      <c r="Q23" s="45"/>
      <c r="R23" s="46"/>
      <c r="S23" s="44"/>
      <c r="T23" s="45"/>
      <c r="U23" s="45"/>
      <c r="V23" s="46"/>
      <c r="W23" s="47"/>
      <c r="X23" s="48"/>
    </row>
    <row r="24" spans="1:24" ht="30.75" customHeight="1" x14ac:dyDescent="0.15">
      <c r="A24" s="39">
        <v>17</v>
      </c>
      <c r="B24" s="40"/>
      <c r="C24" s="41"/>
      <c r="D24" s="42"/>
      <c r="E24" s="49"/>
      <c r="F24" s="69" t="str">
        <f t="shared" si="1"/>
        <v/>
      </c>
      <c r="G24" s="44"/>
      <c r="H24" s="45"/>
      <c r="I24" s="45"/>
      <c r="J24" s="46"/>
      <c r="K24" s="44"/>
      <c r="L24" s="45"/>
      <c r="M24" s="45"/>
      <c r="N24" s="46"/>
      <c r="O24" s="44"/>
      <c r="P24" s="45"/>
      <c r="Q24" s="45"/>
      <c r="R24" s="46"/>
      <c r="S24" s="44"/>
      <c r="T24" s="45"/>
      <c r="U24" s="45"/>
      <c r="V24" s="46"/>
      <c r="W24" s="47"/>
      <c r="X24" s="48"/>
    </row>
    <row r="25" spans="1:24" ht="30.75" customHeight="1" x14ac:dyDescent="0.15">
      <c r="A25" s="24">
        <v>18</v>
      </c>
      <c r="B25" s="25"/>
      <c r="C25" s="26"/>
      <c r="D25" s="27"/>
      <c r="E25" s="38"/>
      <c r="F25" s="70" t="str">
        <f t="shared" si="1"/>
        <v/>
      </c>
      <c r="G25" s="12"/>
      <c r="H25" s="13"/>
      <c r="I25" s="13"/>
      <c r="J25" s="14"/>
      <c r="K25" s="12"/>
      <c r="L25" s="13"/>
      <c r="M25" s="13"/>
      <c r="N25" s="14"/>
      <c r="O25" s="12"/>
      <c r="P25" s="13"/>
      <c r="Q25" s="13"/>
      <c r="R25" s="14"/>
      <c r="S25" s="12"/>
      <c r="T25" s="13"/>
      <c r="U25" s="13"/>
      <c r="V25" s="14"/>
      <c r="W25" s="15"/>
      <c r="X25" s="16"/>
    </row>
    <row r="26" spans="1:24" ht="30.75" customHeight="1" x14ac:dyDescent="0.15">
      <c r="A26" s="50">
        <v>19</v>
      </c>
      <c r="B26" s="51"/>
      <c r="C26" s="52"/>
      <c r="D26" s="53"/>
      <c r="E26" s="54"/>
      <c r="F26" s="69" t="str">
        <f t="shared" si="1"/>
        <v/>
      </c>
      <c r="G26" s="44"/>
      <c r="H26" s="45"/>
      <c r="I26" s="45"/>
      <c r="J26" s="46"/>
      <c r="K26" s="44"/>
      <c r="L26" s="45"/>
      <c r="M26" s="45"/>
      <c r="N26" s="46"/>
      <c r="O26" s="44"/>
      <c r="P26" s="45"/>
      <c r="Q26" s="45"/>
      <c r="R26" s="46"/>
      <c r="S26" s="44"/>
      <c r="T26" s="45"/>
      <c r="U26" s="45"/>
      <c r="V26" s="46"/>
      <c r="W26" s="47"/>
      <c r="X26" s="48"/>
    </row>
    <row r="27" spans="1:24" ht="30.75" customHeight="1" x14ac:dyDescent="0.15">
      <c r="A27" s="39">
        <v>20</v>
      </c>
      <c r="B27" s="40"/>
      <c r="C27" s="41"/>
      <c r="D27" s="42"/>
      <c r="E27" s="49"/>
      <c r="F27" s="69" t="str">
        <f t="shared" si="1"/>
        <v/>
      </c>
      <c r="G27" s="44"/>
      <c r="H27" s="45"/>
      <c r="I27" s="45"/>
      <c r="J27" s="46"/>
      <c r="K27" s="44"/>
      <c r="L27" s="45"/>
      <c r="M27" s="45"/>
      <c r="N27" s="46"/>
      <c r="O27" s="44"/>
      <c r="P27" s="45"/>
      <c r="Q27" s="45"/>
      <c r="R27" s="46"/>
      <c r="S27" s="44"/>
      <c r="T27" s="45"/>
      <c r="U27" s="45"/>
      <c r="V27" s="46"/>
      <c r="W27" s="47"/>
      <c r="X27" s="48"/>
    </row>
  </sheetData>
  <mergeCells count="18">
    <mergeCell ref="K5:N5"/>
    <mergeCell ref="O5:R5"/>
    <mergeCell ref="S5:V5"/>
    <mergeCell ref="W5:X5"/>
    <mergeCell ref="G2:J3"/>
    <mergeCell ref="K2:W3"/>
    <mergeCell ref="A5:A6"/>
    <mergeCell ref="D5:D6"/>
    <mergeCell ref="F5:F6"/>
    <mergeCell ref="G5:J5"/>
    <mergeCell ref="C5:C6"/>
    <mergeCell ref="B5:B6"/>
    <mergeCell ref="E5:E6"/>
    <mergeCell ref="A1:F2"/>
    <mergeCell ref="E3:F3"/>
    <mergeCell ref="G1:J1"/>
    <mergeCell ref="K1:W1"/>
    <mergeCell ref="A3:D3"/>
  </mergeCells>
  <phoneticPr fontId="2"/>
  <conditionalFormatting sqref="G8:X27">
    <cfRule type="containsText" dxfId="2" priority="1" operator="containsText" text=" ">
      <formula>NOT(ISERROR(SEARCH(" ",G8)))</formula>
    </cfRule>
    <cfRule type="containsText" dxfId="1" priority="2" operator="containsText" text="　">
      <formula>NOT(ISERROR(SEARCH("　",G8)))</formula>
    </cfRule>
    <cfRule type="containsBlanks" dxfId="0" priority="4">
      <formula>LEN(TRIM(G8))=0</formula>
    </cfRule>
  </conditionalFormatting>
  <pageMargins left="0" right="0" top="0" bottom="0" header="0.31496062992125984" footer="0.31496062992125984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48"/>
  <sheetViews>
    <sheetView view="pageBreakPreview" zoomScale="60" zoomScaleNormal="70" workbookViewId="0">
      <selection activeCell="V4" sqref="V4"/>
    </sheetView>
  </sheetViews>
  <sheetFormatPr defaultRowHeight="13.5" x14ac:dyDescent="0.15"/>
  <cols>
    <col min="1" max="1" width="7.875" style="11" customWidth="1"/>
    <col min="2" max="2" width="19.5" style="11" customWidth="1"/>
    <col min="3" max="3" width="6.125" style="11" customWidth="1"/>
    <col min="4" max="4" width="10.5" style="11" customWidth="1"/>
    <col min="5" max="39" width="4.625" style="11" customWidth="1"/>
    <col min="40" max="16384" width="9" style="11"/>
  </cols>
  <sheetData>
    <row r="1" spans="1:39" ht="18" customHeight="1" x14ac:dyDescent="0.15">
      <c r="A1" s="136" t="s">
        <v>55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7"/>
      <c r="W1" s="79" t="s">
        <v>34</v>
      </c>
      <c r="X1" s="80"/>
      <c r="Y1" s="80"/>
      <c r="Z1" s="81"/>
      <c r="AA1" s="82" t="str">
        <f>IF('参加申込一覧表(入力お願い致します）'!K1="","",'参加申込一覧表(入力お願い致します）'!K1)</f>
        <v/>
      </c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4"/>
    </row>
    <row r="2" spans="1:39" ht="16.5" customHeight="1" x14ac:dyDescent="0.1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7"/>
      <c r="W2" s="103" t="s">
        <v>11</v>
      </c>
      <c r="X2" s="104"/>
      <c r="Y2" s="104"/>
      <c r="Z2" s="105"/>
      <c r="AA2" s="108" t="str">
        <f>IF('参加申込一覧表(入力お願い致します）'!K2="","",'参加申込一覧表(入力お願い致します）'!K2)</f>
        <v/>
      </c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10"/>
    </row>
    <row r="3" spans="1:39" ht="25.5" customHeight="1" x14ac:dyDescent="0.15">
      <c r="A3" s="132"/>
      <c r="B3" s="132"/>
      <c r="C3" s="132"/>
      <c r="P3" s="133">
        <v>45949</v>
      </c>
      <c r="Q3" s="134"/>
      <c r="R3" s="134"/>
      <c r="S3" s="134"/>
      <c r="T3" s="134"/>
      <c r="U3" s="134"/>
      <c r="V3" s="135"/>
      <c r="W3" s="106"/>
      <c r="X3" s="106"/>
      <c r="Y3" s="106"/>
      <c r="Z3" s="107"/>
      <c r="AA3" s="111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3"/>
    </row>
    <row r="4" spans="1:39" ht="5.25" customHeight="1" thickBot="1" x14ac:dyDescent="0.2">
      <c r="A4" s="17"/>
      <c r="B4" s="17"/>
      <c r="C4" s="17"/>
      <c r="D4" s="17"/>
    </row>
    <row r="5" spans="1:39" ht="15" customHeight="1" x14ac:dyDescent="0.15">
      <c r="A5" s="86"/>
      <c r="B5" s="55" t="s">
        <v>9</v>
      </c>
      <c r="C5" s="153" t="s">
        <v>8</v>
      </c>
      <c r="D5" s="155" t="s">
        <v>32</v>
      </c>
      <c r="E5" s="150" t="s">
        <v>36</v>
      </c>
      <c r="F5" s="141"/>
      <c r="G5" s="141"/>
      <c r="H5" s="141"/>
      <c r="I5" s="141"/>
      <c r="J5" s="140" t="s">
        <v>37</v>
      </c>
      <c r="K5" s="141"/>
      <c r="L5" s="141"/>
      <c r="M5" s="141"/>
      <c r="N5" s="141"/>
      <c r="O5" s="140" t="s">
        <v>38</v>
      </c>
      <c r="P5" s="141"/>
      <c r="Q5" s="141"/>
      <c r="R5" s="141"/>
      <c r="S5" s="141"/>
      <c r="T5" s="140" t="s">
        <v>39</v>
      </c>
      <c r="U5" s="141"/>
      <c r="V5" s="141"/>
      <c r="W5" s="141"/>
      <c r="X5" s="141"/>
      <c r="Y5" s="140" t="s">
        <v>40</v>
      </c>
      <c r="Z5" s="141"/>
      <c r="AA5" s="141"/>
      <c r="AB5" s="141"/>
      <c r="AC5" s="141"/>
      <c r="AD5" s="140" t="s">
        <v>41</v>
      </c>
      <c r="AE5" s="141"/>
      <c r="AF5" s="141"/>
      <c r="AG5" s="141"/>
      <c r="AH5" s="141"/>
      <c r="AI5" s="140" t="s">
        <v>42</v>
      </c>
      <c r="AJ5" s="141"/>
      <c r="AK5" s="141"/>
      <c r="AL5" s="141"/>
      <c r="AM5" s="144"/>
    </row>
    <row r="6" spans="1:39" ht="19.5" customHeight="1" x14ac:dyDescent="0.15">
      <c r="A6" s="87"/>
      <c r="B6" s="56" t="s">
        <v>10</v>
      </c>
      <c r="C6" s="154"/>
      <c r="D6" s="156"/>
      <c r="E6" s="151"/>
      <c r="F6" s="152"/>
      <c r="G6" s="152"/>
      <c r="H6" s="152"/>
      <c r="I6" s="152"/>
      <c r="J6" s="142"/>
      <c r="K6" s="143"/>
      <c r="L6" s="143"/>
      <c r="M6" s="143"/>
      <c r="N6" s="143"/>
      <c r="O6" s="142"/>
      <c r="P6" s="143"/>
      <c r="Q6" s="143"/>
      <c r="R6" s="143"/>
      <c r="S6" s="143"/>
      <c r="T6" s="142"/>
      <c r="U6" s="143"/>
      <c r="V6" s="143"/>
      <c r="W6" s="143"/>
      <c r="X6" s="143"/>
      <c r="Y6" s="142"/>
      <c r="Z6" s="143"/>
      <c r="AA6" s="143"/>
      <c r="AB6" s="143"/>
      <c r="AC6" s="143"/>
      <c r="AD6" s="142"/>
      <c r="AE6" s="143"/>
      <c r="AF6" s="143"/>
      <c r="AG6" s="143"/>
      <c r="AH6" s="143"/>
      <c r="AI6" s="142"/>
      <c r="AJ6" s="143"/>
      <c r="AK6" s="143"/>
      <c r="AL6" s="143"/>
      <c r="AM6" s="145"/>
    </row>
    <row r="7" spans="1:39" ht="19.5" customHeight="1" x14ac:dyDescent="0.15">
      <c r="A7" s="138" t="s">
        <v>43</v>
      </c>
      <c r="B7" s="71" t="s">
        <v>54</v>
      </c>
      <c r="C7" s="146" t="s">
        <v>44</v>
      </c>
      <c r="D7" s="148">
        <v>29</v>
      </c>
      <c r="E7" s="157" t="s">
        <v>45</v>
      </c>
      <c r="F7" s="125"/>
      <c r="G7" s="125"/>
      <c r="H7" s="125"/>
      <c r="I7" s="126"/>
      <c r="J7" s="124" t="s">
        <v>46</v>
      </c>
      <c r="K7" s="125"/>
      <c r="L7" s="125"/>
      <c r="M7" s="125"/>
      <c r="N7" s="126"/>
      <c r="O7" s="124" t="s">
        <v>47</v>
      </c>
      <c r="P7" s="125"/>
      <c r="Q7" s="125"/>
      <c r="R7" s="125"/>
      <c r="S7" s="126"/>
      <c r="T7" s="124" t="s">
        <v>48</v>
      </c>
      <c r="U7" s="125"/>
      <c r="V7" s="125"/>
      <c r="W7" s="125"/>
      <c r="X7" s="126"/>
      <c r="Y7" s="124" t="s">
        <v>49</v>
      </c>
      <c r="Z7" s="125"/>
      <c r="AA7" s="125"/>
      <c r="AB7" s="125"/>
      <c r="AC7" s="126"/>
      <c r="AD7" s="124" t="s">
        <v>50</v>
      </c>
      <c r="AE7" s="125"/>
      <c r="AF7" s="125"/>
      <c r="AG7" s="125"/>
      <c r="AH7" s="126"/>
      <c r="AI7" s="124"/>
      <c r="AJ7" s="125"/>
      <c r="AK7" s="125"/>
      <c r="AL7" s="125"/>
      <c r="AM7" s="130"/>
    </row>
    <row r="8" spans="1:39" ht="19.5" customHeight="1" x14ac:dyDescent="0.15">
      <c r="A8" s="139"/>
      <c r="B8" s="72" t="s">
        <v>53</v>
      </c>
      <c r="C8" s="147"/>
      <c r="D8" s="149"/>
      <c r="E8" s="158"/>
      <c r="F8" s="128"/>
      <c r="G8" s="128"/>
      <c r="H8" s="128"/>
      <c r="I8" s="129"/>
      <c r="J8" s="127"/>
      <c r="K8" s="128"/>
      <c r="L8" s="128"/>
      <c r="M8" s="128"/>
      <c r="N8" s="129"/>
      <c r="O8" s="127"/>
      <c r="P8" s="128"/>
      <c r="Q8" s="128"/>
      <c r="R8" s="128"/>
      <c r="S8" s="129"/>
      <c r="T8" s="127"/>
      <c r="U8" s="128"/>
      <c r="V8" s="128"/>
      <c r="W8" s="128"/>
      <c r="X8" s="129"/>
      <c r="Y8" s="127"/>
      <c r="Z8" s="128"/>
      <c r="AA8" s="128"/>
      <c r="AB8" s="128"/>
      <c r="AC8" s="129"/>
      <c r="AD8" s="127"/>
      <c r="AE8" s="128"/>
      <c r="AF8" s="128"/>
      <c r="AG8" s="128"/>
      <c r="AH8" s="129"/>
      <c r="AI8" s="127"/>
      <c r="AJ8" s="128"/>
      <c r="AK8" s="128"/>
      <c r="AL8" s="128"/>
      <c r="AM8" s="131"/>
    </row>
    <row r="9" spans="1:39" ht="15" customHeight="1" x14ac:dyDescent="0.15">
      <c r="A9" s="138">
        <v>1</v>
      </c>
      <c r="B9" s="71" t="str">
        <f>IF('参加申込一覧表(入力お願い致します）'!C8="","",'参加申込一覧表(入力お願い致します）'!C8)</f>
        <v/>
      </c>
      <c r="C9" s="146" t="str">
        <f>IF('参加申込一覧表(入力お願い致します）'!D8="","",'参加申込一覧表(入力お願い致します）'!D8)</f>
        <v/>
      </c>
      <c r="D9" s="148" t="str">
        <f>IF('参加申込一覧表(入力お願い致します）'!F8="","",'参加申込一覧表(入力お願い致します）'!F8)</f>
        <v/>
      </c>
      <c r="E9" s="114" t="str">
        <f>IF(LEFT('データ用（自動入力）'!Z2,5)="","自動入力",IF(LEFT('データ用（自動入力）'!Z2,5)="10025","自由形25ｍ",IF(LEFT('データ用（自動入力）'!Z2,5)="10050","自由形50ｍ",IF(LEFT('データ用（自動入力）'!Z2,5)="10100","自由形100ｍ",IF(LEFT('データ用（自動入力）'!Z2,5)="10200","自由形200ｍ",IF(LEFT('データ用（自動入力）'!Z2,5)="20025","背泳ぎ25ｍ",IF(LEFT('データ用（自動入力）'!Z2,5)="20050","背泳ぎ50ｍ",IF(LEFT('データ用（自動入力）'!Z2,5)="20100","背泳ぎ100ｍ",IF(LEFT('データ用（自動入力）'!Z2,5)="20200","背泳ぎ200ｍ",IF(LEFT('データ用（自動入力）'!Z2,5)="30025","平泳ぎ25ｍ",IF(LEFT('データ用（自動入力）'!Z2,5)="30050","平泳ぎ50ｍ",IF(LEFT('データ用（自動入力）'!Z2,5)="30100","平泳ぎ100ｍ",IF(LEFT('データ用（自動入力）'!Z2,5)="30200","平泳ぎ200ｍ",IF(LEFT('データ用（自動入力）'!Z2,5)="40025","バタフライ25ｍ",IF(LEFT('データ用（自動入力）'!Z2,5)="40050","バラフライ50ｍ",IF(LEFT('データ用（自動入力）'!Z2,5)="40100","バタフライ100ｍ",IF(LEFT('データ用（自動入力）'!Z2,5)="40200","バタフライ200ｍ",IF(LEFT('データ用（自動入力）'!Z2,5)="50100","個人メドレー100ｍ",IF(LEFT('データ用（自動入力）'!Z2,5)="50200","個人メドレー200ｍ","")))))))))))))))))))</f>
        <v>自動入力</v>
      </c>
      <c r="F9" s="115"/>
      <c r="G9" s="115"/>
      <c r="H9" s="115"/>
      <c r="I9" s="116"/>
      <c r="J9" s="120" t="str">
        <f>IF(MID('データ用（自動入力）'!Z2,7,5)="","自動入力",IF(MID('データ用（自動入力）'!Z2,7,5)="10025","自由形25ｍ",IF(MID('データ用（自動入力）'!Z2,7,5)="10050","自由形50ｍ",IF(MID('データ用（自動入力）'!Z2,7,5)="10100","自由形100ｍ",IF(MID('データ用（自動入力）'!Z2,7,5)="10200","自由形200ｍ",IF(MID('データ用（自動入力）'!Z2,7,5)="20025","背泳ぎ25ｍ",IF(MID('データ用（自動入力）'!Z2,7,5)="20050","背泳ぎ50ｍ",IF(MID('データ用（自動入力）'!Z2,7,5)="20100","背泳ぎ100ｍ",IF(MID('データ用（自動入力）'!Z2,7,5)="20200","背泳ぎ200ｍ",IF(MID('データ用（自動入力）'!Z2,7,5)="30025","平泳ぎ25ｍ",IF(MID('データ用（自動入力）'!Z2,7,5)="30050","平泳ぎ50ｍ",IF(MID('データ用（自動入力）'!Z2,7,5)="30100","平泳ぎ100ｍ",IF(MID('データ用（自動入力）'!Z2,7,5)="30200","平泳ぎ200ｍ",IF(MID('データ用（自動入力）'!Z2,7,5)="40025","バタフライ25ｍ",IF(MID('データ用（自動入力）'!Z2,7,5)="40050","バラフライ50ｍ",IF(MID('データ用（自動入力）'!Z2,7,5)="40100","バタフライ100ｍ",IF(MID('データ用（自動入力）'!Z2,7,5)="40200","バタフライ200ｍ",IF(MID('データ用（自動入力）'!Z2,7,5)="50100","個人メドレー100ｍ",IF(MID('データ用（自動入力）'!Z2,7,5)="50200","個人メドレー200ｍ","")))))))))))))))))))</f>
        <v>自動入力</v>
      </c>
      <c r="K9" s="115"/>
      <c r="L9" s="115"/>
      <c r="M9" s="115"/>
      <c r="N9" s="116"/>
      <c r="O9" s="120" t="str">
        <f>IF(MID('データ用（自動入力）'!Z2,13,5)="","自動入力",IF(MID('データ用（自動入力）'!Z2,13,5)="10025","自由形25ｍ",IF(MID('データ用（自動入力）'!Z2,13,5)="10050","自由形50ｍ",IF(MID('データ用（自動入力）'!Z2,13,5)="10100","自由形100ｍ",IF(MID('データ用（自動入力）'!Z2,13,5)="10200","自由形200ｍ",IF(MID('データ用（自動入力）'!Z2,13,5)="20025","背泳ぎ25ｍ",IF(MID('データ用（自動入力）'!Z2,13,5)="20050","背泳ぎ50ｍ",IF(MID('データ用（自動入力）'!Z2,13,5)="20100","背泳ぎ100ｍ",IF(MID('データ用（自動入力）'!Z2,13,5)="20200","背泳ぎ200ｍ",IF(MID('データ用（自動入力）'!Z2,13,5)="30025","平泳ぎ25ｍ",IF(MID('データ用（自動入力）'!Z2,13,5)="30050","平泳ぎ50ｍ",IF(MID('データ用（自動入力）'!Z2,13,5)="30100","平泳ぎ100ｍ",IF(MID('データ用（自動入力）'!Z2,13,5)="30200","平泳ぎ200ｍ",IF(MID('データ用（自動入力）'!Z2,13,5)="40025","バタフライ25ｍ",IF(MID('データ用（自動入力）'!Z2,13,5)="40050","バラフライ50ｍ",IF(MID('データ用（自動入力）'!Z2,13,5)="40100","バタフライ100ｍ",IF(MID('データ用（自動入力）'!Z2,13,5)="40200","バタフライ200ｍ",IF(MID('データ用（自動入力）'!Z2,13,5)="50100","個人メドレー100ｍ",IF(MID('データ用（自動入力）'!Z2,13,5)="50200","個人メドレー200ｍ","")))))))))))))))))))</f>
        <v>自動入力</v>
      </c>
      <c r="P9" s="115"/>
      <c r="Q9" s="115"/>
      <c r="R9" s="115"/>
      <c r="S9" s="116"/>
      <c r="T9" s="120" t="str">
        <f>IF(MID('データ用（自動入力）'!Z2,19,5)="","自動入力",IF(MID('データ用（自動入力）'!Z2,19,5)="10025","自由形25ｍ",IF(MID('データ用（自動入力）'!Z2,19,5)="10050","自由形50ｍ",IF(MID('データ用（自動入力）'!Z2,19,5)="10100","自由形100ｍ",IF(MID('データ用（自動入力）'!Z2,19,5)="10200","自由形200ｍ",IF(MID('データ用（自動入力）'!Z2,19,5)="20025","背泳ぎ25ｍ",IF(MID('データ用（自動入力）'!Z2,19,5)="20050","背泳ぎ50ｍ",IF(MID('データ用（自動入力）'!Z2,19,5)="20100","背泳ぎ100ｍ",IF(MID('データ用（自動入力）'!Z2,19,5)="20200","背泳ぎ200ｍ",IF(MID('データ用（自動入力）'!Z2,19,5)="30025","平泳ぎ25ｍ",IF(MID('データ用（自動入力）'!Z2,19,5)="30050","平泳ぎ50ｍ",IF(MID('データ用（自動入力）'!Z2,19,5)="30100","平泳ぎ100ｍ",IF(MID('データ用（自動入力）'!Z2,19,5)="30200","平泳ぎ200ｍ",IF(MID('データ用（自動入力）'!Z2,19,5)="40025","バタフライ25ｍ",IF(MID('データ用（自動入力）'!Z2,19,5)="40050","バラフライ50ｍ",IF(MID('データ用（自動入力）'!Z2,19,5)="40100","バタフライ100ｍ",IF(MID('データ用（自動入力）'!Z2,19,5)="40200","バタフライ200ｍ",IF(MID('データ用（自動入力）'!Z2,19,5)="50100","個人メドレー100ｍ",IF(MID('データ用（自動入力）'!Z2,19,5)="50200","個人メドレー200ｍ","")))))))))))))))))))</f>
        <v>自動入力</v>
      </c>
      <c r="U9" s="115"/>
      <c r="V9" s="115"/>
      <c r="W9" s="115"/>
      <c r="X9" s="116"/>
      <c r="Y9" s="120" t="str">
        <f>IF(MID('データ用（自動入力）'!Z2,25,5)="","自動入力",IF(MID('データ用（自動入力）'!Z2,25,5)="10025","自由形25ｍ",IF(MID('データ用（自動入力）'!Z2,25,5)="10050","自由形50ｍ",IF(MID('データ用（自動入力）'!Z2,25,5)="10100","自由形100ｍ",IF(MID('データ用（自動入力）'!Z2,25,5)="10200","自由形200ｍ",IF(MID('データ用（自動入力）'!Z2,25,5)="20025","背泳ぎ25ｍ",IF(MID('データ用（自動入力）'!Z2,25,5)="20050","背泳ぎ50ｍ",IF(MID('データ用（自動入力）'!Z2,25,5)="20100","背泳ぎ100ｍ",IF(MID('データ用（自動入力）'!Z2,25,5)="20200","背泳ぎ200ｍ",IF(MID('データ用（自動入力）'!Z2,25,5)="30025","平泳ぎ25ｍ",IF(MID('データ用（自動入力）'!Z2,25,5)="30050","平泳ぎ50ｍ",IF(MID('データ用（自動入力）'!Z2,25,5)="30100","平泳ぎ100ｍ",IF(MID('データ用（自動入力）'!Z2,25,5)="30200","平泳ぎ200ｍ",IF(MID('データ用（自動入力）'!Z2,25,5)="40025","バタフライ25ｍ",IF(MID('データ用（自動入力）'!Z2,25,5)="40050","バラフライ50ｍ",IF(MID('データ用（自動入力）'!Z2,25,5)="40100","バタフライ100ｍ",IF(MID('データ用（自動入力）'!Z2,25,5)="40200","バタフライ200ｍ",IF(MID('データ用（自動入力）'!Z2,25,5)="50100","個人メドレー100ｍ",IF(MID('データ用（自動入力）'!Z2,25,5)="50200","個人メドレー200ｍ","")))))))))))))))))))</f>
        <v>自動入力</v>
      </c>
      <c r="Z9" s="115"/>
      <c r="AA9" s="115"/>
      <c r="AB9" s="115"/>
      <c r="AC9" s="116"/>
      <c r="AD9" s="120" t="str">
        <f>IF(MID('データ用（自動入力）'!Z2,31,5)="","自動入力",IF(MID('データ用（自動入力）'!Z2,31,5)="10025","自由形25ｍ",IF(MID('データ用（自動入力）'!Z2,31,5)="10050","自由形50ｍ",IF(MID('データ用（自動入力）'!Z2,31,5)="10100","自由形100ｍ",IF(MID('データ用（自動入力）'!Z2,31,5)="10200","自由形200ｍ",IF(MID('データ用（自動入力）'!Z2,31,5)="20025","背泳ぎ25ｍ",IF(MID('データ用（自動入力）'!Z2,31,5)="20050","背泳ぎ50ｍ",IF(MID('データ用（自動入力）'!Z2,31,5)="20100","背泳ぎ100ｍ",IF(MID('データ用（自動入力）'!Z2,31,5)="20200","背泳ぎ200ｍ",IF(MID('データ用（自動入力）'!Z2,31,5)="30025","平泳ぎ25ｍ",IF(MID('データ用（自動入力）'!Z2,31,5)="30050","平泳ぎ50ｍ",IF(MID('データ用（自動入力）'!Z2,31,5)="30100","平泳ぎ100ｍ",IF(MID('データ用（自動入力）'!Z2,31,5)="30200","平泳ぎ200ｍ",IF(MID('データ用（自動入力）'!Z2,31,5)="40025","バタフライ25ｍ",IF(MID('データ用（自動入力）'!Z2,31,5)="40050","バラフライ50ｍ",IF(MID('データ用（自動入力）'!Z2,31,5)="40100","バタフライ100ｍ",IF(MID('データ用（自動入力）'!Z2,31,5)="40200","バタフライ200ｍ",IF(MID('データ用（自動入力）'!Z2,31,5)="50100","個人メドレー100ｍ",IF(MID('データ用（自動入力）'!Z2,31,5)="50200","個人メドレー200ｍ","")))))))))))))))))))</f>
        <v>自動入力</v>
      </c>
      <c r="AE9" s="115"/>
      <c r="AF9" s="115"/>
      <c r="AG9" s="115"/>
      <c r="AH9" s="116"/>
      <c r="AI9" s="120" t="str">
        <f>IF(MID('データ用（自動入力）'!Z2,37,5)="","自動入力",IF(MID('データ用（自動入力）'!Z2,37,5)="10025","自由形25ｍ",IF(MID('データ用（自動入力）'!Z2,37,5)="10050","自由形50ｍ",IF(MID('データ用（自動入力）'!Z2,37,5)="10100","自由形100ｍ",IF(MID('データ用（自動入力）'!Z2,37,5)="10200","自由形200ｍ",IF(MID('データ用（自動入力）'!Z2,37,5)="20025","背泳ぎ25ｍ",IF(MID('データ用（自動入力）'!Z2,37,5)="20050","背泳ぎ50ｍ",IF(MID('データ用（自動入力）'!Z2,37,5)="20100","背泳ぎ100ｍ",IF(MID('データ用（自動入力）'!Z2,37,5)="20200","背泳ぎ200ｍ",IF(MID('データ用（自動入力）'!Z2,37,5)="30025","平泳ぎ25ｍ",IF(MID('データ用（自動入力）'!Z2,37,5)="30050","平泳ぎ50ｍ",IF(MID('データ用（自動入力）'!Z2,37,5)="30100","平泳ぎ100ｍ",IF(MID('データ用（自動入力）'!Z2,37,5)="30200","平泳ぎ200ｍ",IF(MID('データ用（自動入力）'!Z2,37,5)="40025","バタフライ25ｍ",IF(MID('データ用（自動入力）'!Z2,37,5)="40050","バラフライ50ｍ",IF(MID('データ用（自動入力）'!Z2,37,5)="40100","バタフライ100ｍ",IF(MID('データ用（自動入力）'!Z2,37,5)="40200","バタフライ200ｍ",IF(MID('データ用（自動入力）'!Z2,37,5)="50100","個人メドレー100ｍ",IF(MID('データ用（自動入力）'!Z2,37,5)="50200","個人メドレー200ｍ","")))))))))))))))))))</f>
        <v>自動入力</v>
      </c>
      <c r="AJ9" s="115"/>
      <c r="AK9" s="115"/>
      <c r="AL9" s="115"/>
      <c r="AM9" s="122"/>
    </row>
    <row r="10" spans="1:39" ht="19.5" customHeight="1" x14ac:dyDescent="0.15">
      <c r="A10" s="139"/>
      <c r="B10" s="72" t="str">
        <f>IF('参加申込一覧表(入力お願い致します）'!B8="","",'参加申込一覧表(入力お願い致します）'!B8)</f>
        <v/>
      </c>
      <c r="C10" s="147"/>
      <c r="D10" s="149"/>
      <c r="E10" s="117"/>
      <c r="F10" s="118"/>
      <c r="G10" s="118"/>
      <c r="H10" s="118"/>
      <c r="I10" s="119"/>
      <c r="J10" s="121"/>
      <c r="K10" s="118"/>
      <c r="L10" s="118"/>
      <c r="M10" s="118"/>
      <c r="N10" s="119"/>
      <c r="O10" s="121"/>
      <c r="P10" s="118"/>
      <c r="Q10" s="118"/>
      <c r="R10" s="118"/>
      <c r="S10" s="119"/>
      <c r="T10" s="121"/>
      <c r="U10" s="118"/>
      <c r="V10" s="118"/>
      <c r="W10" s="118"/>
      <c r="X10" s="119"/>
      <c r="Y10" s="121"/>
      <c r="Z10" s="118"/>
      <c r="AA10" s="118"/>
      <c r="AB10" s="118"/>
      <c r="AC10" s="119"/>
      <c r="AD10" s="121"/>
      <c r="AE10" s="118"/>
      <c r="AF10" s="118"/>
      <c r="AG10" s="118"/>
      <c r="AH10" s="119"/>
      <c r="AI10" s="121"/>
      <c r="AJ10" s="118"/>
      <c r="AK10" s="118"/>
      <c r="AL10" s="118"/>
      <c r="AM10" s="123"/>
    </row>
    <row r="11" spans="1:39" ht="15" customHeight="1" x14ac:dyDescent="0.15">
      <c r="A11" s="138">
        <v>2</v>
      </c>
      <c r="B11" s="73" t="str">
        <f>IF('参加申込一覧表(入力お願い致します）'!C9="","",'参加申込一覧表(入力お願い致します）'!C9)</f>
        <v/>
      </c>
      <c r="C11" s="146" t="str">
        <f>IF('参加申込一覧表(入力お願い致します）'!D9="","",'参加申込一覧表(入力お願い致します）'!D9)</f>
        <v/>
      </c>
      <c r="D11" s="148" t="str">
        <f>IF('参加申込一覧表(入力お願い致します）'!F9="","",'参加申込一覧表(入力お願い致します）'!F9)</f>
        <v/>
      </c>
      <c r="E11" s="114" t="str">
        <f>IF(LEFT('データ用（自動入力）'!Z3,5)="","自動入力",IF(LEFT('データ用（自動入力）'!Z3,5)="10025","自由形25ｍ",IF(LEFT('データ用（自動入力）'!Z3,5)="10050","自由形50ｍ",IF(LEFT('データ用（自動入力）'!Z3,5)="10100","自由形100ｍ",IF(LEFT('データ用（自動入力）'!Z3,5)="10200","自由形200ｍ",IF(LEFT('データ用（自動入力）'!Z3,5)="20025","背泳ぎ25ｍ",IF(LEFT('データ用（自動入力）'!Z3,5)="20050","背泳ぎ50ｍ",IF(LEFT('データ用（自動入力）'!Z3,5)="20100","背泳ぎ100ｍ",IF(LEFT('データ用（自動入力）'!Z3,5)="20200","背泳ぎ200ｍ",IF(LEFT('データ用（自動入力）'!Z3,5)="30025","平泳ぎ25ｍ",IF(LEFT('データ用（自動入力）'!Z3,5)="30050","平泳ぎ50ｍ",IF(LEFT('データ用（自動入力）'!Z3,5)="30100","平泳ぎ100ｍ",IF(LEFT('データ用（自動入力）'!Z3,5)="30200","平泳ぎ200ｍ",IF(LEFT('データ用（自動入力）'!Z3,5)="40025","バタフライ25ｍ",IF(LEFT('データ用（自動入力）'!Z3,5)="40050","バラフライ50ｍ",IF(LEFT('データ用（自動入力）'!Z3,5)="40100","バタフライ100ｍ",IF(LEFT('データ用（自動入力）'!Z3,5)="40200","バタフライ200ｍ",IF(LEFT('データ用（自動入力）'!Z3,5)="50100","個人メドレー100ｍ",IF(LEFT('データ用（自動入力）'!Z3,5)="50200","個人メドレー200ｍ","")))))))))))))))))))</f>
        <v>自動入力</v>
      </c>
      <c r="F11" s="115"/>
      <c r="G11" s="115"/>
      <c r="H11" s="115"/>
      <c r="I11" s="116"/>
      <c r="J11" s="120" t="str">
        <f>IF(MID('データ用（自動入力）'!Z3,7,5)="","自動入力",IF(MID('データ用（自動入力）'!Z3,7,5)="10025","自由形25ｍ",IF(MID('データ用（自動入力）'!Z3,7,5)="10050","自由形50ｍ",IF(MID('データ用（自動入力）'!Z3,7,5)="10100","自由形100ｍ",IF(MID('データ用（自動入力）'!Z3,7,5)="10200","自由形200ｍ",IF(MID('データ用（自動入力）'!Z3,7,5)="20025","背泳ぎ25ｍ",IF(MID('データ用（自動入力）'!Z3,7,5)="20050","背泳ぎ50ｍ",IF(MID('データ用（自動入力）'!Z3,7,5)="20100","背泳ぎ100ｍ",IF(MID('データ用（自動入力）'!Z3,7,5)="20200","背泳ぎ200ｍ",IF(MID('データ用（自動入力）'!Z3,7,5)="30025","平泳ぎ25ｍ",IF(MID('データ用（自動入力）'!Z3,7,5)="30050","平泳ぎ50ｍ",IF(MID('データ用（自動入力）'!Z3,7,5)="30100","平泳ぎ100ｍ",IF(MID('データ用（自動入力）'!Z3,7,5)="30200","平泳ぎ200ｍ",IF(MID('データ用（自動入力）'!Z3,7,5)="40025","バタフライ25ｍ",IF(MID('データ用（自動入力）'!Z3,7,5)="40050","バラフライ50ｍ",IF(MID('データ用（自動入力）'!Z3,7,5)="40100","バタフライ100ｍ",IF(MID('データ用（自動入力）'!Z3,7,5)="40200","バタフライ200ｍ",IF(MID('データ用（自動入力）'!Z3,7,5)="50100","個人メドレー100ｍ",IF(MID('データ用（自動入力）'!Z3,7,5)="50200","個人メドレー200ｍ","")))))))))))))))))))</f>
        <v>自動入力</v>
      </c>
      <c r="K11" s="115"/>
      <c r="L11" s="115"/>
      <c r="M11" s="115"/>
      <c r="N11" s="116"/>
      <c r="O11" s="120" t="str">
        <f>IF(MID('データ用（自動入力）'!Z3,13,5)="","自動入力",IF(MID('データ用（自動入力）'!Z3,13,5)="10025","自由形25ｍ",IF(MID('データ用（自動入力）'!Z3,13,5)="10050","自由形50ｍ",IF(MID('データ用（自動入力）'!Z3,13,5)="10100","自由形100ｍ",IF(MID('データ用（自動入力）'!Z3,13,5)="10200","自由形200ｍ",IF(MID('データ用（自動入力）'!Z3,13,5)="20025","背泳ぎ25ｍ",IF(MID('データ用（自動入力）'!Z3,13,5)="20050","背泳ぎ50ｍ",IF(MID('データ用（自動入力）'!Z3,13,5)="20100","背泳ぎ100ｍ",IF(MID('データ用（自動入力）'!Z3,13,5)="20200","背泳ぎ200ｍ",IF(MID('データ用（自動入力）'!Z3,13,5)="30025","平泳ぎ25ｍ",IF(MID('データ用（自動入力）'!Z3,13,5)="30050","平泳ぎ50ｍ",IF(MID('データ用（自動入力）'!Z3,13,5)="30100","平泳ぎ100ｍ",IF(MID('データ用（自動入力）'!Z3,13,5)="30200","平泳ぎ200ｍ",IF(MID('データ用（自動入力）'!Z3,13,5)="40025","バタフライ25ｍ",IF(MID('データ用（自動入力）'!Z3,13,5)="40050","バラフライ50ｍ",IF(MID('データ用（自動入力）'!Z3,13,5)="40100","バタフライ100ｍ",IF(MID('データ用（自動入力）'!Z3,13,5)="40200","バタフライ200ｍ",IF(MID('データ用（自動入力）'!Z3,13,5)="50100","個人メドレー100ｍ",IF(MID('データ用（自動入力）'!Z3,13,5)="50200","個人メドレー200ｍ","")))))))))))))))))))</f>
        <v>自動入力</v>
      </c>
      <c r="P11" s="115"/>
      <c r="Q11" s="115"/>
      <c r="R11" s="115"/>
      <c r="S11" s="116"/>
      <c r="T11" s="120" t="str">
        <f>IF(MID('データ用（自動入力）'!Z3,19,5)="","自動入力",IF(MID('データ用（自動入力）'!Z3,19,5)="10025","自由形25ｍ",IF(MID('データ用（自動入力）'!Z3,19,5)="10050","自由形50ｍ",IF(MID('データ用（自動入力）'!Z3,19,5)="10100","自由形100ｍ",IF(MID('データ用（自動入力）'!Z3,19,5)="10200","自由形200ｍ",IF(MID('データ用（自動入力）'!Z3,19,5)="20025","背泳ぎ25ｍ",IF(MID('データ用（自動入力）'!Z3,19,5)="20050","背泳ぎ50ｍ",IF(MID('データ用（自動入力）'!Z3,19,5)="20100","背泳ぎ100ｍ",IF(MID('データ用（自動入力）'!Z3,19,5)="20200","背泳ぎ200ｍ",IF(MID('データ用（自動入力）'!Z3,19,5)="30025","平泳ぎ25ｍ",IF(MID('データ用（自動入力）'!Z3,19,5)="30050","平泳ぎ50ｍ",IF(MID('データ用（自動入力）'!Z3,19,5)="30100","平泳ぎ100ｍ",IF(MID('データ用（自動入力）'!Z3,19,5)="30200","平泳ぎ200ｍ",IF(MID('データ用（自動入力）'!Z3,19,5)="40025","バタフライ25ｍ",IF(MID('データ用（自動入力）'!Z3,19,5)="40050","バラフライ50ｍ",IF(MID('データ用（自動入力）'!Z3,19,5)="40100","バタフライ100ｍ",IF(MID('データ用（自動入力）'!Z3,19,5)="40200","バタフライ200ｍ",IF(MID('データ用（自動入力）'!Z3,19,5)="50100","個人メドレー100ｍ",IF(MID('データ用（自動入力）'!Z3,19,5)="50200","個人メドレー200ｍ","")))))))))))))))))))</f>
        <v>自動入力</v>
      </c>
      <c r="U11" s="115"/>
      <c r="V11" s="115"/>
      <c r="W11" s="115"/>
      <c r="X11" s="116"/>
      <c r="Y11" s="120" t="str">
        <f>IF(MID('データ用（自動入力）'!Z3,25,5)="","自動入力",IF(MID('データ用（自動入力）'!Z3,25,5)="10025","自由形25ｍ",IF(MID('データ用（自動入力）'!Z3,25,5)="10050","自由形50ｍ",IF(MID('データ用（自動入力）'!Z3,25,5)="10100","自由形100ｍ",IF(MID('データ用（自動入力）'!Z3,25,5)="10200","自由形200ｍ",IF(MID('データ用（自動入力）'!Z3,25,5)="20025","背泳ぎ25ｍ",IF(MID('データ用（自動入力）'!Z3,25,5)="20050","背泳ぎ50ｍ",IF(MID('データ用（自動入力）'!Z3,25,5)="20100","背泳ぎ100ｍ",IF(MID('データ用（自動入力）'!Z3,25,5)="20200","背泳ぎ200ｍ",IF(MID('データ用（自動入力）'!Z3,25,5)="30025","平泳ぎ25ｍ",IF(MID('データ用（自動入力）'!Z3,25,5)="30050","平泳ぎ50ｍ",IF(MID('データ用（自動入力）'!Z3,25,5)="30100","平泳ぎ100ｍ",IF(MID('データ用（自動入力）'!Z3,25,5)="30200","平泳ぎ200ｍ",IF(MID('データ用（自動入力）'!Z3,25,5)="40025","バタフライ25ｍ",IF(MID('データ用（自動入力）'!Z3,25,5)="40050","バラフライ50ｍ",IF(MID('データ用（自動入力）'!Z3,25,5)="40100","バタフライ100ｍ",IF(MID('データ用（自動入力）'!Z3,25,5)="40200","バタフライ200ｍ",IF(MID('データ用（自動入力）'!Z3,25,5)="50100","個人メドレー100ｍ",IF(MID('データ用（自動入力）'!Z3,25,5)="50200","個人メドレー200ｍ","")))))))))))))))))))</f>
        <v>自動入力</v>
      </c>
      <c r="Z11" s="115"/>
      <c r="AA11" s="115"/>
      <c r="AB11" s="115"/>
      <c r="AC11" s="116"/>
      <c r="AD11" s="120" t="str">
        <f>IF(MID('データ用（自動入力）'!Z3,31,5)="","自動入力",IF(MID('データ用（自動入力）'!Z3,31,5)="10025","自由形25ｍ",IF(MID('データ用（自動入力）'!Z3,31,5)="10050","自由形50ｍ",IF(MID('データ用（自動入力）'!Z3,31,5)="10100","自由形100ｍ",IF(MID('データ用（自動入力）'!Z3,31,5)="10200","自由形200ｍ",IF(MID('データ用（自動入力）'!Z3,31,5)="20025","背泳ぎ25ｍ",IF(MID('データ用（自動入力）'!Z3,31,5)="20050","背泳ぎ50ｍ",IF(MID('データ用（自動入力）'!Z3,31,5)="20100","背泳ぎ100ｍ",IF(MID('データ用（自動入力）'!Z3,31,5)="20200","背泳ぎ200ｍ",IF(MID('データ用（自動入力）'!Z3,31,5)="30025","平泳ぎ25ｍ",IF(MID('データ用（自動入力）'!Z3,31,5)="30050","平泳ぎ50ｍ",IF(MID('データ用（自動入力）'!Z3,31,5)="30100","平泳ぎ100ｍ",IF(MID('データ用（自動入力）'!Z3,31,5)="30200","平泳ぎ200ｍ",IF(MID('データ用（自動入力）'!Z3,31,5)="40025","バタフライ25ｍ",IF(MID('データ用（自動入力）'!Z3,31,5)="40050","バラフライ50ｍ",IF(MID('データ用（自動入力）'!Z3,31,5)="40100","バタフライ100ｍ",IF(MID('データ用（自動入力）'!Z3,31,5)="40200","バタフライ200ｍ",IF(MID('データ用（自動入力）'!Z3,31,5)="50100","個人メドレー100ｍ",IF(MID('データ用（自動入力）'!Z3,31,5)="50200","個人メドレー200ｍ","")))))))))))))))))))</f>
        <v>自動入力</v>
      </c>
      <c r="AE11" s="115"/>
      <c r="AF11" s="115"/>
      <c r="AG11" s="115"/>
      <c r="AH11" s="116"/>
      <c r="AI11" s="120" t="str">
        <f>IF(MID('データ用（自動入力）'!Z3,37,5)="","自動入力",IF(MID('データ用（自動入力）'!Z3,37,5)="10025","自由形25ｍ",IF(MID('データ用（自動入力）'!Z3,37,5)="10050","自由形50ｍ",IF(MID('データ用（自動入力）'!Z3,37,5)="10100","自由形100ｍ",IF(MID('データ用（自動入力）'!Z3,37,5)="10200","自由形200ｍ",IF(MID('データ用（自動入力）'!Z3,37,5)="20025","背泳ぎ25ｍ",IF(MID('データ用（自動入力）'!Z3,37,5)="20050","背泳ぎ50ｍ",IF(MID('データ用（自動入力）'!Z3,37,5)="20100","背泳ぎ100ｍ",IF(MID('データ用（自動入力）'!Z3,37,5)="20200","背泳ぎ200ｍ",IF(MID('データ用（自動入力）'!Z3,37,5)="30025","平泳ぎ25ｍ",IF(MID('データ用（自動入力）'!Z3,37,5)="30050","平泳ぎ50ｍ",IF(MID('データ用（自動入力）'!Z3,37,5)="30100","平泳ぎ100ｍ",IF(MID('データ用（自動入力）'!Z3,37,5)="30200","平泳ぎ200ｍ",IF(MID('データ用（自動入力）'!Z3,37,5)="40025","バタフライ25ｍ",IF(MID('データ用（自動入力）'!Z3,37,5)="40050","バラフライ50ｍ",IF(MID('データ用（自動入力）'!Z3,37,5)="40100","バタフライ100ｍ",IF(MID('データ用（自動入力）'!Z3,37,5)="40200","バタフライ200ｍ",IF(MID('データ用（自動入力）'!Z3,37,5)="50100","個人メドレー100ｍ",IF(MID('データ用（自動入力）'!Z3,37,5)="50200","個人メドレー200ｍ","")))))))))))))))))))</f>
        <v>自動入力</v>
      </c>
      <c r="AJ11" s="115"/>
      <c r="AK11" s="115"/>
      <c r="AL11" s="115"/>
      <c r="AM11" s="122"/>
    </row>
    <row r="12" spans="1:39" ht="19.5" customHeight="1" x14ac:dyDescent="0.15">
      <c r="A12" s="159"/>
      <c r="B12" s="74" t="str">
        <f>IF('参加申込一覧表(入力お願い致します）'!B9="","",'参加申込一覧表(入力お願い致します）'!B9)</f>
        <v/>
      </c>
      <c r="C12" s="147"/>
      <c r="D12" s="149"/>
      <c r="E12" s="117"/>
      <c r="F12" s="118"/>
      <c r="G12" s="118"/>
      <c r="H12" s="118"/>
      <c r="I12" s="119"/>
      <c r="J12" s="121"/>
      <c r="K12" s="118"/>
      <c r="L12" s="118"/>
      <c r="M12" s="118"/>
      <c r="N12" s="119"/>
      <c r="O12" s="121"/>
      <c r="P12" s="118"/>
      <c r="Q12" s="118"/>
      <c r="R12" s="118"/>
      <c r="S12" s="119"/>
      <c r="T12" s="121"/>
      <c r="U12" s="118"/>
      <c r="V12" s="118"/>
      <c r="W12" s="118"/>
      <c r="X12" s="119"/>
      <c r="Y12" s="121"/>
      <c r="Z12" s="118"/>
      <c r="AA12" s="118"/>
      <c r="AB12" s="118"/>
      <c r="AC12" s="119"/>
      <c r="AD12" s="121"/>
      <c r="AE12" s="118"/>
      <c r="AF12" s="118"/>
      <c r="AG12" s="118"/>
      <c r="AH12" s="119"/>
      <c r="AI12" s="121"/>
      <c r="AJ12" s="118"/>
      <c r="AK12" s="118"/>
      <c r="AL12" s="118"/>
      <c r="AM12" s="123"/>
    </row>
    <row r="13" spans="1:39" ht="15" customHeight="1" x14ac:dyDescent="0.15">
      <c r="A13" s="138">
        <v>3</v>
      </c>
      <c r="B13" s="73" t="str">
        <f>IF('参加申込一覧表(入力お願い致します）'!C10="","",'参加申込一覧表(入力お願い致します）'!C10)</f>
        <v/>
      </c>
      <c r="C13" s="146" t="str">
        <f>IF('参加申込一覧表(入力お願い致します）'!D10="","",'参加申込一覧表(入力お願い致します）'!D10)</f>
        <v/>
      </c>
      <c r="D13" s="148" t="str">
        <f>IF('参加申込一覧表(入力お願い致します）'!F10="","",'参加申込一覧表(入力お願い致します）'!F10)</f>
        <v/>
      </c>
      <c r="E13" s="114" t="str">
        <f>IF(LEFT('データ用（自動入力）'!Z4,5)="","自動入力",IF(LEFT('データ用（自動入力）'!Z4,5)="10025","自由形25ｍ",IF(LEFT('データ用（自動入力）'!Z4,5)="10050","自由形50ｍ",IF(LEFT('データ用（自動入力）'!Z4,5)="10100","自由形100ｍ",IF(LEFT('データ用（自動入力）'!Z4,5)="10200","自由形200ｍ",IF(LEFT('データ用（自動入力）'!Z4,5)="20025","背泳ぎ25ｍ",IF(LEFT('データ用（自動入力）'!Z4,5)="20050","背泳ぎ50ｍ",IF(LEFT('データ用（自動入力）'!Z4,5)="20100","背泳ぎ100ｍ",IF(LEFT('データ用（自動入力）'!Z4,5)="20200","背泳ぎ200ｍ",IF(LEFT('データ用（自動入力）'!Z4,5)="30025","平泳ぎ25ｍ",IF(LEFT('データ用（自動入力）'!Z4,5)="30050","平泳ぎ50ｍ",IF(LEFT('データ用（自動入力）'!Z4,5)="30100","平泳ぎ100ｍ",IF(LEFT('データ用（自動入力）'!Z4,5)="30200","平泳ぎ200ｍ",IF(LEFT('データ用（自動入力）'!Z4,5)="40025","バタフライ25ｍ",IF(LEFT('データ用（自動入力）'!Z4,5)="40050","バラフライ50ｍ",IF(LEFT('データ用（自動入力）'!Z4,5)="40100","バタフライ100ｍ",IF(LEFT('データ用（自動入力）'!Z4,5)="40200","バタフライ200ｍ",IF(LEFT('データ用（自動入力）'!Z4,5)="50100","個人メドレー100ｍ",IF(LEFT('データ用（自動入力）'!Z4,5)="50200","個人メドレー200ｍ","")))))))))))))))))))</f>
        <v>自動入力</v>
      </c>
      <c r="F13" s="115"/>
      <c r="G13" s="115"/>
      <c r="H13" s="115"/>
      <c r="I13" s="116"/>
      <c r="J13" s="120" t="str">
        <f>IF(MID('データ用（自動入力）'!Z4,7,5)="","自動入力",IF(MID('データ用（自動入力）'!Z4,7,5)="10025","自由形25ｍ",IF(MID('データ用（自動入力）'!Z4,7,5)="10050","自由形50ｍ",IF(MID('データ用（自動入力）'!Z4,7,5)="10100","自由形100ｍ",IF(MID('データ用（自動入力）'!Z4,7,5)="10200","自由形200ｍ",IF(MID('データ用（自動入力）'!Z4,7,5)="20025","背泳ぎ25ｍ",IF(MID('データ用（自動入力）'!Z4,7,5)="20050","背泳ぎ50ｍ",IF(MID('データ用（自動入力）'!Z4,7,5)="20100","背泳ぎ100ｍ",IF(MID('データ用（自動入力）'!Z4,7,5)="20200","背泳ぎ200ｍ",IF(MID('データ用（自動入力）'!Z4,7,5)="30025","平泳ぎ25ｍ",IF(MID('データ用（自動入力）'!Z4,7,5)="30050","平泳ぎ50ｍ",IF(MID('データ用（自動入力）'!Z4,7,5)="30100","平泳ぎ100ｍ",IF(MID('データ用（自動入力）'!Z4,7,5)="30200","平泳ぎ200ｍ",IF(MID('データ用（自動入力）'!Z4,7,5)="40025","バタフライ25ｍ",IF(MID('データ用（自動入力）'!Z4,7,5)="40050","バラフライ50ｍ",IF(MID('データ用（自動入力）'!Z4,7,5)="40100","バタフライ100ｍ",IF(MID('データ用（自動入力）'!Z4,7,5)="40200","バタフライ200ｍ",IF(MID('データ用（自動入力）'!Z4,7,5)="50100","個人メドレー100ｍ",IF(MID('データ用（自動入力）'!Z4,7,5)="50200","個人メドレー200ｍ","")))))))))))))))))))</f>
        <v>自動入力</v>
      </c>
      <c r="K13" s="115"/>
      <c r="L13" s="115"/>
      <c r="M13" s="115"/>
      <c r="N13" s="116"/>
      <c r="O13" s="120" t="str">
        <f>IF(MID('データ用（自動入力）'!Z4,13,5)="","自動入力",IF(MID('データ用（自動入力）'!Z4,13,5)="10025","自由形25ｍ",IF(MID('データ用（自動入力）'!Z4,13,5)="10050","自由形50ｍ",IF(MID('データ用（自動入力）'!Z4,13,5)="10100","自由形100ｍ",IF(MID('データ用（自動入力）'!Z4,13,5)="10200","自由形200ｍ",IF(MID('データ用（自動入力）'!Z4,13,5)="20025","背泳ぎ25ｍ",IF(MID('データ用（自動入力）'!Z4,13,5)="20050","背泳ぎ50ｍ",IF(MID('データ用（自動入力）'!Z4,13,5)="20100","背泳ぎ100ｍ",IF(MID('データ用（自動入力）'!Z4,13,5)="20200","背泳ぎ200ｍ",IF(MID('データ用（自動入力）'!Z4,13,5)="30025","平泳ぎ25ｍ",IF(MID('データ用（自動入力）'!Z4,13,5)="30050","平泳ぎ50ｍ",IF(MID('データ用（自動入力）'!Z4,13,5)="30100","平泳ぎ100ｍ",IF(MID('データ用（自動入力）'!Z4,13,5)="30200","平泳ぎ200ｍ",IF(MID('データ用（自動入力）'!Z4,13,5)="40025","バタフライ25ｍ",IF(MID('データ用（自動入力）'!Z4,13,5)="40050","バラフライ50ｍ",IF(MID('データ用（自動入力）'!Z4,13,5)="40100","バタフライ100ｍ",IF(MID('データ用（自動入力）'!Z4,13,5)="40200","バタフライ200ｍ",IF(MID('データ用（自動入力）'!Z4,13,5)="50100","個人メドレー100ｍ",IF(MID('データ用（自動入力）'!Z4,13,5)="50200","個人メドレー200ｍ","")))))))))))))))))))</f>
        <v>自動入力</v>
      </c>
      <c r="P13" s="115"/>
      <c r="Q13" s="115"/>
      <c r="R13" s="115"/>
      <c r="S13" s="116"/>
      <c r="T13" s="120" t="str">
        <f>IF(MID('データ用（自動入力）'!Z4,19,5)="","自動入力",IF(MID('データ用（自動入力）'!Z4,19,5)="10025","自由形25ｍ",IF(MID('データ用（自動入力）'!Z4,19,5)="10050","自由形50ｍ",IF(MID('データ用（自動入力）'!Z4,19,5)="10100","自由形100ｍ",IF(MID('データ用（自動入力）'!Z4,19,5)="10200","自由形200ｍ",IF(MID('データ用（自動入力）'!Z4,19,5)="20025","背泳ぎ25ｍ",IF(MID('データ用（自動入力）'!Z4,19,5)="20050","背泳ぎ50ｍ",IF(MID('データ用（自動入力）'!Z4,19,5)="20100","背泳ぎ100ｍ",IF(MID('データ用（自動入力）'!Z4,19,5)="20200","背泳ぎ200ｍ",IF(MID('データ用（自動入力）'!Z4,19,5)="30025","平泳ぎ25ｍ",IF(MID('データ用（自動入力）'!Z4,19,5)="30050","平泳ぎ50ｍ",IF(MID('データ用（自動入力）'!Z4,19,5)="30100","平泳ぎ100ｍ",IF(MID('データ用（自動入力）'!Z4,19,5)="30200","平泳ぎ200ｍ",IF(MID('データ用（自動入力）'!Z4,19,5)="40025","バタフライ25ｍ",IF(MID('データ用（自動入力）'!Z4,19,5)="40050","バラフライ50ｍ",IF(MID('データ用（自動入力）'!Z4,19,5)="40100","バタフライ100ｍ",IF(MID('データ用（自動入力）'!Z4,19,5)="40200","バタフライ200ｍ",IF(MID('データ用（自動入力）'!Z4,19,5)="50100","個人メドレー100ｍ",IF(MID('データ用（自動入力）'!Z4,19,5)="50200","個人メドレー200ｍ","")))))))))))))))))))</f>
        <v>自動入力</v>
      </c>
      <c r="U13" s="115"/>
      <c r="V13" s="115"/>
      <c r="W13" s="115"/>
      <c r="X13" s="116"/>
      <c r="Y13" s="120" t="str">
        <f>IF(MID('データ用（自動入力）'!Z4,25,5)="","自動入力",IF(MID('データ用（自動入力）'!Z4,25,5)="10025","自由形25ｍ",IF(MID('データ用（自動入力）'!Z4,25,5)="10050","自由形50ｍ",IF(MID('データ用（自動入力）'!Z4,25,5)="10100","自由形100ｍ",IF(MID('データ用（自動入力）'!Z4,25,5)="10200","自由形200ｍ",IF(MID('データ用（自動入力）'!Z4,25,5)="20025","背泳ぎ25ｍ",IF(MID('データ用（自動入力）'!Z4,25,5)="20050","背泳ぎ50ｍ",IF(MID('データ用（自動入力）'!Z4,25,5)="20100","背泳ぎ100ｍ",IF(MID('データ用（自動入力）'!Z4,25,5)="20200","背泳ぎ200ｍ",IF(MID('データ用（自動入力）'!Z4,25,5)="30025","平泳ぎ25ｍ",IF(MID('データ用（自動入力）'!Z4,25,5)="30050","平泳ぎ50ｍ",IF(MID('データ用（自動入力）'!Z4,25,5)="30100","平泳ぎ100ｍ",IF(MID('データ用（自動入力）'!Z4,25,5)="30200","平泳ぎ200ｍ",IF(MID('データ用（自動入力）'!Z4,25,5)="40025","バタフライ25ｍ",IF(MID('データ用（自動入力）'!Z4,25,5)="40050","バラフライ50ｍ",IF(MID('データ用（自動入力）'!Z4,25,5)="40100","バタフライ100ｍ",IF(MID('データ用（自動入力）'!Z4,25,5)="40200","バタフライ200ｍ",IF(MID('データ用（自動入力）'!Z4,25,5)="50100","個人メドレー100ｍ",IF(MID('データ用（自動入力）'!Z4,25,5)="50200","個人メドレー200ｍ","")))))))))))))))))))</f>
        <v>自動入力</v>
      </c>
      <c r="Z13" s="115"/>
      <c r="AA13" s="115"/>
      <c r="AB13" s="115"/>
      <c r="AC13" s="116"/>
      <c r="AD13" s="120" t="str">
        <f>IF(MID('データ用（自動入力）'!Z4,31,5)="","自動入力",IF(MID('データ用（自動入力）'!Z4,31,5)="10025","自由形25ｍ",IF(MID('データ用（自動入力）'!Z4,31,5)="10050","自由形50ｍ",IF(MID('データ用（自動入力）'!Z4,31,5)="10100","自由形100ｍ",IF(MID('データ用（自動入力）'!Z4,31,5)="10200","自由形200ｍ",IF(MID('データ用（自動入力）'!Z4,31,5)="20025","背泳ぎ25ｍ",IF(MID('データ用（自動入力）'!Z4,31,5)="20050","背泳ぎ50ｍ",IF(MID('データ用（自動入力）'!Z4,31,5)="20100","背泳ぎ100ｍ",IF(MID('データ用（自動入力）'!Z4,31,5)="20200","背泳ぎ200ｍ",IF(MID('データ用（自動入力）'!Z4,31,5)="30025","平泳ぎ25ｍ",IF(MID('データ用（自動入力）'!Z4,31,5)="30050","平泳ぎ50ｍ",IF(MID('データ用（自動入力）'!Z4,31,5)="30100","平泳ぎ100ｍ",IF(MID('データ用（自動入力）'!Z4,31,5)="30200","平泳ぎ200ｍ",IF(MID('データ用（自動入力）'!Z4,31,5)="40025","バタフライ25ｍ",IF(MID('データ用（自動入力）'!Z4,31,5)="40050","バラフライ50ｍ",IF(MID('データ用（自動入力）'!Z4,31,5)="40100","バタフライ100ｍ",IF(MID('データ用（自動入力）'!Z4,31,5)="40200","バタフライ200ｍ",IF(MID('データ用（自動入力）'!Z4,31,5)="50100","個人メドレー100ｍ",IF(MID('データ用（自動入力）'!Z4,31,5)="50200","個人メドレー200ｍ","")))))))))))))))))))</f>
        <v>自動入力</v>
      </c>
      <c r="AE13" s="115"/>
      <c r="AF13" s="115"/>
      <c r="AG13" s="115"/>
      <c r="AH13" s="116"/>
      <c r="AI13" s="120" t="str">
        <f>IF(MID('データ用（自動入力）'!Z4,37,5)="","自動入力",IF(MID('データ用（自動入力）'!Z4,37,5)="10025","自由形25ｍ",IF(MID('データ用（自動入力）'!Z4,37,5)="10050","自由形50ｍ",IF(MID('データ用（自動入力）'!Z4,37,5)="10100","自由形100ｍ",IF(MID('データ用（自動入力）'!Z4,37,5)="10200","自由形200ｍ",IF(MID('データ用（自動入力）'!Z4,37,5)="20025","背泳ぎ25ｍ",IF(MID('データ用（自動入力）'!Z4,37,5)="20050","背泳ぎ50ｍ",IF(MID('データ用（自動入力）'!Z4,37,5)="20100","背泳ぎ100ｍ",IF(MID('データ用（自動入力）'!Z4,37,5)="20200","背泳ぎ200ｍ",IF(MID('データ用（自動入力）'!Z4,37,5)="30025","平泳ぎ25ｍ",IF(MID('データ用（自動入力）'!Z4,37,5)="30050","平泳ぎ50ｍ",IF(MID('データ用（自動入力）'!Z4,37,5)="30100","平泳ぎ100ｍ",IF(MID('データ用（自動入力）'!Z4,37,5)="30200","平泳ぎ200ｍ",IF(MID('データ用（自動入力）'!Z4,37,5)="40025","バタフライ25ｍ",IF(MID('データ用（自動入力）'!Z4,37,5)="40050","バラフライ50ｍ",IF(MID('データ用（自動入力）'!Z4,37,5)="40100","バタフライ100ｍ",IF(MID('データ用（自動入力）'!Z4,37,5)="40200","バタフライ200ｍ",IF(MID('データ用（自動入力）'!Z4,37,5)="50100","個人メドレー100ｍ",IF(MID('データ用（自動入力）'!Z4,37,5)="50200","個人メドレー200ｍ","")))))))))))))))))))</f>
        <v>自動入力</v>
      </c>
      <c r="AJ13" s="115"/>
      <c r="AK13" s="115"/>
      <c r="AL13" s="115"/>
      <c r="AM13" s="122"/>
    </row>
    <row r="14" spans="1:39" ht="19.5" customHeight="1" x14ac:dyDescent="0.15">
      <c r="A14" s="139"/>
      <c r="B14" s="74" t="str">
        <f>IF('参加申込一覧表(入力お願い致します）'!B10="","",'参加申込一覧表(入力お願い致します）'!B10)</f>
        <v/>
      </c>
      <c r="C14" s="147"/>
      <c r="D14" s="149"/>
      <c r="E14" s="117"/>
      <c r="F14" s="118"/>
      <c r="G14" s="118"/>
      <c r="H14" s="118"/>
      <c r="I14" s="119"/>
      <c r="J14" s="121"/>
      <c r="K14" s="118"/>
      <c r="L14" s="118"/>
      <c r="M14" s="118"/>
      <c r="N14" s="119"/>
      <c r="O14" s="121"/>
      <c r="P14" s="118"/>
      <c r="Q14" s="118"/>
      <c r="R14" s="118"/>
      <c r="S14" s="119"/>
      <c r="T14" s="121"/>
      <c r="U14" s="118"/>
      <c r="V14" s="118"/>
      <c r="W14" s="118"/>
      <c r="X14" s="119"/>
      <c r="Y14" s="121"/>
      <c r="Z14" s="118"/>
      <c r="AA14" s="118"/>
      <c r="AB14" s="118"/>
      <c r="AC14" s="119"/>
      <c r="AD14" s="121"/>
      <c r="AE14" s="118"/>
      <c r="AF14" s="118"/>
      <c r="AG14" s="118"/>
      <c r="AH14" s="119"/>
      <c r="AI14" s="121"/>
      <c r="AJ14" s="118"/>
      <c r="AK14" s="118"/>
      <c r="AL14" s="118"/>
      <c r="AM14" s="123"/>
    </row>
    <row r="15" spans="1:39" ht="15" customHeight="1" x14ac:dyDescent="0.15">
      <c r="A15" s="138">
        <v>4</v>
      </c>
      <c r="B15" s="73" t="str">
        <f>IF('参加申込一覧表(入力お願い致します）'!C11="","",'参加申込一覧表(入力お願い致します）'!C11)</f>
        <v/>
      </c>
      <c r="C15" s="146" t="str">
        <f>IF('参加申込一覧表(入力お願い致します）'!D11="","",'参加申込一覧表(入力お願い致します）'!D11)</f>
        <v/>
      </c>
      <c r="D15" s="148" t="str">
        <f>IF('参加申込一覧表(入力お願い致します）'!F11="","",'参加申込一覧表(入力お願い致します）'!F11)</f>
        <v/>
      </c>
      <c r="E15" s="114" t="str">
        <f>IF(LEFT('データ用（自動入力）'!Z5,5)="","自動入力",IF(LEFT('データ用（自動入力）'!Z5,5)="10025","自由形25ｍ",IF(LEFT('データ用（自動入力）'!Z5,5)="10050","自由形50ｍ",IF(LEFT('データ用（自動入力）'!Z5,5)="10100","自由形100ｍ",IF(LEFT('データ用（自動入力）'!Z5,5)="10200","自由形200ｍ",IF(LEFT('データ用（自動入力）'!Z5,5)="20025","背泳ぎ25ｍ",IF(LEFT('データ用（自動入力）'!Z5,5)="20050","背泳ぎ50ｍ",IF(LEFT('データ用（自動入力）'!Z5,5)="20100","背泳ぎ100ｍ",IF(LEFT('データ用（自動入力）'!Z5,5)="20200","背泳ぎ200ｍ",IF(LEFT('データ用（自動入力）'!Z5,5)="30025","平泳ぎ25ｍ",IF(LEFT('データ用（自動入力）'!Z5,5)="30050","平泳ぎ50ｍ",IF(LEFT('データ用（自動入力）'!Z5,5)="30100","平泳ぎ100ｍ",IF(LEFT('データ用（自動入力）'!Z5,5)="30200","平泳ぎ200ｍ",IF(LEFT('データ用（自動入力）'!Z5,5)="40025","バタフライ25ｍ",IF(LEFT('データ用（自動入力）'!Z5,5)="40050","バラフライ50ｍ",IF(LEFT('データ用（自動入力）'!Z5,5)="40100","バタフライ100ｍ",IF(LEFT('データ用（自動入力）'!Z5,5)="40200","バタフライ200ｍ",IF(LEFT('データ用（自動入力）'!Z5,5)="50100","個人メドレー100ｍ",IF(LEFT('データ用（自動入力）'!Z5,5)="50200","個人メドレー200ｍ","")))))))))))))))))))</f>
        <v>自動入力</v>
      </c>
      <c r="F15" s="115"/>
      <c r="G15" s="115"/>
      <c r="H15" s="115"/>
      <c r="I15" s="116"/>
      <c r="J15" s="120" t="str">
        <f>IF(MID('データ用（自動入力）'!Z5,7,5)="","自動入力",IF(MID('データ用（自動入力）'!Z5,7,5)="10025","自由形25ｍ",IF(MID('データ用（自動入力）'!Z5,7,5)="10050","自由形50ｍ",IF(MID('データ用（自動入力）'!Z5,7,5)="10100","自由形100ｍ",IF(MID('データ用（自動入力）'!Z5,7,5)="10200","自由形200ｍ",IF(MID('データ用（自動入力）'!Z5,7,5)="20025","背泳ぎ25ｍ",IF(MID('データ用（自動入力）'!Z5,7,5)="20050","背泳ぎ50ｍ",IF(MID('データ用（自動入力）'!Z5,7,5)="20100","背泳ぎ100ｍ",IF(MID('データ用（自動入力）'!Z5,7,5)="20200","背泳ぎ200ｍ",IF(MID('データ用（自動入力）'!Z5,7,5)="30025","平泳ぎ25ｍ",IF(MID('データ用（自動入力）'!Z5,7,5)="30050","平泳ぎ50ｍ",IF(MID('データ用（自動入力）'!Z5,7,5)="30100","平泳ぎ100ｍ",IF(MID('データ用（自動入力）'!Z5,7,5)="30200","平泳ぎ200ｍ",IF(MID('データ用（自動入力）'!Z5,7,5)="40025","バタフライ25ｍ",IF(MID('データ用（自動入力）'!Z5,7,5)="40050","バラフライ50ｍ",IF(MID('データ用（自動入力）'!Z5,7,5)="40100","バタフライ100ｍ",IF(MID('データ用（自動入力）'!Z5,7,5)="40200","バタフライ200ｍ",IF(MID('データ用（自動入力）'!Z5,7,5)="50100","個人メドレー100ｍ",IF(MID('データ用（自動入力）'!Z5,7,5)="50200","個人メドレー200ｍ","")))))))))))))))))))</f>
        <v>自動入力</v>
      </c>
      <c r="K15" s="115"/>
      <c r="L15" s="115"/>
      <c r="M15" s="115"/>
      <c r="N15" s="116"/>
      <c r="O15" s="120" t="str">
        <f>IF(MID('データ用（自動入力）'!Z5,13,5)="","自動入力",IF(MID('データ用（自動入力）'!Z5,13,5)="10025","自由形25ｍ",IF(MID('データ用（自動入力）'!Z5,13,5)="10050","自由形50ｍ",IF(MID('データ用（自動入力）'!Z5,13,5)="10100","自由形100ｍ",IF(MID('データ用（自動入力）'!Z5,13,5)="10200","自由形200ｍ",IF(MID('データ用（自動入力）'!Z5,13,5)="20025","背泳ぎ25ｍ",IF(MID('データ用（自動入力）'!Z5,13,5)="20050","背泳ぎ50ｍ",IF(MID('データ用（自動入力）'!Z5,13,5)="20100","背泳ぎ100ｍ",IF(MID('データ用（自動入力）'!Z5,13,5)="20200","背泳ぎ200ｍ",IF(MID('データ用（自動入力）'!Z5,13,5)="30025","平泳ぎ25ｍ",IF(MID('データ用（自動入力）'!Z5,13,5)="30050","平泳ぎ50ｍ",IF(MID('データ用（自動入力）'!Z5,13,5)="30100","平泳ぎ100ｍ",IF(MID('データ用（自動入力）'!Z5,13,5)="30200","平泳ぎ200ｍ",IF(MID('データ用（自動入力）'!Z5,13,5)="40025","バタフライ25ｍ",IF(MID('データ用（自動入力）'!Z5,13,5)="40050","バラフライ50ｍ",IF(MID('データ用（自動入力）'!Z5,13,5)="40100","バタフライ100ｍ",IF(MID('データ用（自動入力）'!Z5,13,5)="40200","バタフライ200ｍ",IF(MID('データ用（自動入力）'!Z5,13,5)="50100","個人メドレー100ｍ",IF(MID('データ用（自動入力）'!Z5,13,5)="50200","個人メドレー200ｍ","")))))))))))))))))))</f>
        <v>自動入力</v>
      </c>
      <c r="P15" s="115"/>
      <c r="Q15" s="115"/>
      <c r="R15" s="115"/>
      <c r="S15" s="116"/>
      <c r="T15" s="120" t="str">
        <f>IF(MID('データ用（自動入力）'!Z5,19,5)="","自動入力",IF(MID('データ用（自動入力）'!Z5,19,5)="10025","自由形25ｍ",IF(MID('データ用（自動入力）'!Z5,19,5)="10050","自由形50ｍ",IF(MID('データ用（自動入力）'!Z5,19,5)="10100","自由形100ｍ",IF(MID('データ用（自動入力）'!Z5,19,5)="10200","自由形200ｍ",IF(MID('データ用（自動入力）'!Z5,19,5)="20025","背泳ぎ25ｍ",IF(MID('データ用（自動入力）'!Z5,19,5)="20050","背泳ぎ50ｍ",IF(MID('データ用（自動入力）'!Z5,19,5)="20100","背泳ぎ100ｍ",IF(MID('データ用（自動入力）'!Z5,19,5)="20200","背泳ぎ200ｍ",IF(MID('データ用（自動入力）'!Z5,19,5)="30025","平泳ぎ25ｍ",IF(MID('データ用（自動入力）'!Z5,19,5)="30050","平泳ぎ50ｍ",IF(MID('データ用（自動入力）'!Z5,19,5)="30100","平泳ぎ100ｍ",IF(MID('データ用（自動入力）'!Z5,19,5)="30200","平泳ぎ200ｍ",IF(MID('データ用（自動入力）'!Z5,19,5)="40025","バタフライ25ｍ",IF(MID('データ用（自動入力）'!Z5,19,5)="40050","バラフライ50ｍ",IF(MID('データ用（自動入力）'!Z5,19,5)="40100","バタフライ100ｍ",IF(MID('データ用（自動入力）'!Z5,19,5)="40200","バタフライ200ｍ",IF(MID('データ用（自動入力）'!Z5,19,5)="50100","個人メドレー100ｍ",IF(MID('データ用（自動入力）'!Z5,19,5)="50200","個人メドレー200ｍ","")))))))))))))))))))</f>
        <v>自動入力</v>
      </c>
      <c r="U15" s="115"/>
      <c r="V15" s="115"/>
      <c r="W15" s="115"/>
      <c r="X15" s="116"/>
      <c r="Y15" s="120" t="str">
        <f>IF(MID('データ用（自動入力）'!Z5,25,5)="","自動入力",IF(MID('データ用（自動入力）'!Z5,25,5)="10025","自由形25ｍ",IF(MID('データ用（自動入力）'!Z5,25,5)="10050","自由形50ｍ",IF(MID('データ用（自動入力）'!Z5,25,5)="10100","自由形100ｍ",IF(MID('データ用（自動入力）'!Z5,25,5)="10200","自由形200ｍ",IF(MID('データ用（自動入力）'!Z5,25,5)="20025","背泳ぎ25ｍ",IF(MID('データ用（自動入力）'!Z5,25,5)="20050","背泳ぎ50ｍ",IF(MID('データ用（自動入力）'!Z5,25,5)="20100","背泳ぎ100ｍ",IF(MID('データ用（自動入力）'!Z5,25,5)="20200","背泳ぎ200ｍ",IF(MID('データ用（自動入力）'!Z5,25,5)="30025","平泳ぎ25ｍ",IF(MID('データ用（自動入力）'!Z5,25,5)="30050","平泳ぎ50ｍ",IF(MID('データ用（自動入力）'!Z5,25,5)="30100","平泳ぎ100ｍ",IF(MID('データ用（自動入力）'!Z5,25,5)="30200","平泳ぎ200ｍ",IF(MID('データ用（自動入力）'!Z5,25,5)="40025","バタフライ25ｍ",IF(MID('データ用（自動入力）'!Z5,25,5)="40050","バラフライ50ｍ",IF(MID('データ用（自動入力）'!Z5,25,5)="40100","バタフライ100ｍ",IF(MID('データ用（自動入力）'!Z5,25,5)="40200","バタフライ200ｍ",IF(MID('データ用（自動入力）'!Z5,25,5)="50100","個人メドレー100ｍ",IF(MID('データ用（自動入力）'!Z5,25,5)="50200","個人メドレー200ｍ","")))))))))))))))))))</f>
        <v>自動入力</v>
      </c>
      <c r="Z15" s="115"/>
      <c r="AA15" s="115"/>
      <c r="AB15" s="115"/>
      <c r="AC15" s="116"/>
      <c r="AD15" s="120" t="str">
        <f>IF(MID('データ用（自動入力）'!Z5,31,5)="","自動入力",IF(MID('データ用（自動入力）'!Z5,31,5)="10025","自由形25ｍ",IF(MID('データ用（自動入力）'!Z5,31,5)="10050","自由形50ｍ",IF(MID('データ用（自動入力）'!Z5,31,5)="10100","自由形100ｍ",IF(MID('データ用（自動入力）'!Z5,31,5)="10200","自由形200ｍ",IF(MID('データ用（自動入力）'!Z5,31,5)="20025","背泳ぎ25ｍ",IF(MID('データ用（自動入力）'!Z5,31,5)="20050","背泳ぎ50ｍ",IF(MID('データ用（自動入力）'!Z5,31,5)="20100","背泳ぎ100ｍ",IF(MID('データ用（自動入力）'!Z5,31,5)="20200","背泳ぎ200ｍ",IF(MID('データ用（自動入力）'!Z5,31,5)="30025","平泳ぎ25ｍ",IF(MID('データ用（自動入力）'!Z5,31,5)="30050","平泳ぎ50ｍ",IF(MID('データ用（自動入力）'!Z5,31,5)="30100","平泳ぎ100ｍ",IF(MID('データ用（自動入力）'!Z5,31,5)="30200","平泳ぎ200ｍ",IF(MID('データ用（自動入力）'!Z5,31,5)="40025","バタフライ25ｍ",IF(MID('データ用（自動入力）'!Z5,31,5)="40050","バラフライ50ｍ",IF(MID('データ用（自動入力）'!Z5,31,5)="40100","バタフライ100ｍ",IF(MID('データ用（自動入力）'!Z5,31,5)="40200","バタフライ200ｍ",IF(MID('データ用（自動入力）'!Z5,31,5)="50100","個人メドレー100ｍ",IF(MID('データ用（自動入力）'!Z5,31,5)="50200","個人メドレー200ｍ","")))))))))))))))))))</f>
        <v>自動入力</v>
      </c>
      <c r="AE15" s="115"/>
      <c r="AF15" s="115"/>
      <c r="AG15" s="115"/>
      <c r="AH15" s="116"/>
      <c r="AI15" s="120" t="str">
        <f>IF(MID('データ用（自動入力）'!Z5,37,5)="","自動入力",IF(MID('データ用（自動入力）'!Z5,37,5)="10025","自由形25ｍ",IF(MID('データ用（自動入力）'!Z5,37,5)="10050","自由形50ｍ",IF(MID('データ用（自動入力）'!Z5,37,5)="10100","自由形100ｍ",IF(MID('データ用（自動入力）'!Z5,37,5)="10200","自由形200ｍ",IF(MID('データ用（自動入力）'!Z5,37,5)="20025","背泳ぎ25ｍ",IF(MID('データ用（自動入力）'!Z5,37,5)="20050","背泳ぎ50ｍ",IF(MID('データ用（自動入力）'!Z5,37,5)="20100","背泳ぎ100ｍ",IF(MID('データ用（自動入力）'!Z5,37,5)="20200","背泳ぎ200ｍ",IF(MID('データ用（自動入力）'!Z5,37,5)="30025","平泳ぎ25ｍ",IF(MID('データ用（自動入力）'!Z5,37,5)="30050","平泳ぎ50ｍ",IF(MID('データ用（自動入力）'!Z5,37,5)="30100","平泳ぎ100ｍ",IF(MID('データ用（自動入力）'!Z5,37,5)="30200","平泳ぎ200ｍ",IF(MID('データ用（自動入力）'!Z5,37,5)="40025","バタフライ25ｍ",IF(MID('データ用（自動入力）'!Z5,37,5)="40050","バラフライ50ｍ",IF(MID('データ用（自動入力）'!Z5,37,5)="40100","バタフライ100ｍ",IF(MID('データ用（自動入力）'!Z5,37,5)="40200","バタフライ200ｍ",IF(MID('データ用（自動入力）'!Z5,37,5)="50100","個人メドレー100ｍ",IF(MID('データ用（自動入力）'!Z5,37,5)="50200","個人メドレー200ｍ","")))))))))))))))))))</f>
        <v>自動入力</v>
      </c>
      <c r="AJ15" s="115"/>
      <c r="AK15" s="115"/>
      <c r="AL15" s="115"/>
      <c r="AM15" s="122"/>
    </row>
    <row r="16" spans="1:39" ht="19.5" customHeight="1" x14ac:dyDescent="0.15">
      <c r="A16" s="159"/>
      <c r="B16" s="74" t="str">
        <f>IF('参加申込一覧表(入力お願い致します）'!B11="","",'参加申込一覧表(入力お願い致します）'!B11)</f>
        <v/>
      </c>
      <c r="C16" s="147"/>
      <c r="D16" s="149"/>
      <c r="E16" s="117"/>
      <c r="F16" s="118"/>
      <c r="G16" s="118"/>
      <c r="H16" s="118"/>
      <c r="I16" s="119"/>
      <c r="J16" s="121"/>
      <c r="K16" s="118"/>
      <c r="L16" s="118"/>
      <c r="M16" s="118"/>
      <c r="N16" s="119"/>
      <c r="O16" s="121"/>
      <c r="P16" s="118"/>
      <c r="Q16" s="118"/>
      <c r="R16" s="118"/>
      <c r="S16" s="119"/>
      <c r="T16" s="121"/>
      <c r="U16" s="118"/>
      <c r="V16" s="118"/>
      <c r="W16" s="118"/>
      <c r="X16" s="119"/>
      <c r="Y16" s="121"/>
      <c r="Z16" s="118"/>
      <c r="AA16" s="118"/>
      <c r="AB16" s="118"/>
      <c r="AC16" s="119"/>
      <c r="AD16" s="121"/>
      <c r="AE16" s="118"/>
      <c r="AF16" s="118"/>
      <c r="AG16" s="118"/>
      <c r="AH16" s="119"/>
      <c r="AI16" s="121"/>
      <c r="AJ16" s="118"/>
      <c r="AK16" s="118"/>
      <c r="AL16" s="118"/>
      <c r="AM16" s="123"/>
    </row>
    <row r="17" spans="1:39" ht="15" customHeight="1" x14ac:dyDescent="0.15">
      <c r="A17" s="138">
        <v>5</v>
      </c>
      <c r="B17" s="73" t="str">
        <f>IF('参加申込一覧表(入力お願い致します）'!C12="","",'参加申込一覧表(入力お願い致します）'!C12)</f>
        <v/>
      </c>
      <c r="C17" s="146" t="str">
        <f>IF('参加申込一覧表(入力お願い致します）'!D12="","",'参加申込一覧表(入力お願い致します）'!D12)</f>
        <v/>
      </c>
      <c r="D17" s="148" t="str">
        <f>IF('参加申込一覧表(入力お願い致します）'!F12="","",'参加申込一覧表(入力お願い致します）'!F12)</f>
        <v/>
      </c>
      <c r="E17" s="114" t="str">
        <f>IF(LEFT('データ用（自動入力）'!Z6,5)="","自動入力",IF(LEFT('データ用（自動入力）'!Z6,5)="10025","自由形25ｍ",IF(LEFT('データ用（自動入力）'!Z6,5)="10050","自由形50ｍ",IF(LEFT('データ用（自動入力）'!Z6,5)="10100","自由形100ｍ",IF(LEFT('データ用（自動入力）'!Z6,5)="10200","自由形200ｍ",IF(LEFT('データ用（自動入力）'!Z6,5)="20025","背泳ぎ25ｍ",IF(LEFT('データ用（自動入力）'!Z6,5)="20050","背泳ぎ50ｍ",IF(LEFT('データ用（自動入力）'!Z6,5)="20100","背泳ぎ100ｍ",IF(LEFT('データ用（自動入力）'!Z6,5)="20200","背泳ぎ200ｍ",IF(LEFT('データ用（自動入力）'!Z6,5)="30025","平泳ぎ25ｍ",IF(LEFT('データ用（自動入力）'!Z6,5)="30050","平泳ぎ50ｍ",IF(LEFT('データ用（自動入力）'!Z6,5)="30100","平泳ぎ100ｍ",IF(LEFT('データ用（自動入力）'!Z6,5)="30200","平泳ぎ200ｍ",IF(LEFT('データ用（自動入力）'!Z6,5)="40025","バタフライ25ｍ",IF(LEFT('データ用（自動入力）'!Z6,5)="40050","バラフライ50ｍ",IF(LEFT('データ用（自動入力）'!Z6,5)="40100","バタフライ100ｍ",IF(LEFT('データ用（自動入力）'!Z6,5)="40200","バタフライ200ｍ",IF(LEFT('データ用（自動入力）'!Z6,5)="50100","個人メドレー100ｍ",IF(LEFT('データ用（自動入力）'!Z6,5)="50200","個人メドレー200ｍ","")))))))))))))))))))</f>
        <v>自動入力</v>
      </c>
      <c r="F17" s="115"/>
      <c r="G17" s="115"/>
      <c r="H17" s="115"/>
      <c r="I17" s="116"/>
      <c r="J17" s="120" t="str">
        <f>IF(MID('データ用（自動入力）'!Z6,7,5)="","自動入力",IF(MID('データ用（自動入力）'!Z6,7,5)="10025","自由形25ｍ",IF(MID('データ用（自動入力）'!Z6,7,5)="10050","自由形50ｍ",IF(MID('データ用（自動入力）'!Z6,7,5)="10100","自由形100ｍ",IF(MID('データ用（自動入力）'!Z6,7,5)="10200","自由形200ｍ",IF(MID('データ用（自動入力）'!Z6,7,5)="20025","背泳ぎ25ｍ",IF(MID('データ用（自動入力）'!Z6,7,5)="20050","背泳ぎ50ｍ",IF(MID('データ用（自動入力）'!Z6,7,5)="20100","背泳ぎ100ｍ",IF(MID('データ用（自動入力）'!Z6,7,5)="20200","背泳ぎ200ｍ",IF(MID('データ用（自動入力）'!Z6,7,5)="30025","平泳ぎ25ｍ",IF(MID('データ用（自動入力）'!Z6,7,5)="30050","平泳ぎ50ｍ",IF(MID('データ用（自動入力）'!Z6,7,5)="30100","平泳ぎ100ｍ",IF(MID('データ用（自動入力）'!Z6,7,5)="30200","平泳ぎ200ｍ",IF(MID('データ用（自動入力）'!Z6,7,5)="40025","バタフライ25ｍ",IF(MID('データ用（自動入力）'!Z6,7,5)="40050","バラフライ50ｍ",IF(MID('データ用（自動入力）'!Z6,7,5)="40100","バタフライ100ｍ",IF(MID('データ用（自動入力）'!Z6,7,5)="40200","バタフライ200ｍ",IF(MID('データ用（自動入力）'!Z6,7,5)="50100","個人メドレー100ｍ",IF(MID('データ用（自動入力）'!Z6,7,5)="50200","個人メドレー200ｍ","")))))))))))))))))))</f>
        <v>自動入力</v>
      </c>
      <c r="K17" s="115"/>
      <c r="L17" s="115"/>
      <c r="M17" s="115"/>
      <c r="N17" s="116"/>
      <c r="O17" s="120" t="str">
        <f>IF(MID('データ用（自動入力）'!Z6,13,5)="","自動入力",IF(MID('データ用（自動入力）'!Z6,13,5)="10025","自由形25ｍ",IF(MID('データ用（自動入力）'!Z6,13,5)="10050","自由形50ｍ",IF(MID('データ用（自動入力）'!Z6,13,5)="10100","自由形100ｍ",IF(MID('データ用（自動入力）'!Z6,13,5)="10200","自由形200ｍ",IF(MID('データ用（自動入力）'!Z6,13,5)="20025","背泳ぎ25ｍ",IF(MID('データ用（自動入力）'!Z6,13,5)="20050","背泳ぎ50ｍ",IF(MID('データ用（自動入力）'!Z6,13,5)="20100","背泳ぎ100ｍ",IF(MID('データ用（自動入力）'!Z6,13,5)="20200","背泳ぎ200ｍ",IF(MID('データ用（自動入力）'!Z6,13,5)="30025","平泳ぎ25ｍ",IF(MID('データ用（自動入力）'!Z6,13,5)="30050","平泳ぎ50ｍ",IF(MID('データ用（自動入力）'!Z6,13,5)="30100","平泳ぎ100ｍ",IF(MID('データ用（自動入力）'!Z6,13,5)="30200","平泳ぎ200ｍ",IF(MID('データ用（自動入力）'!Z6,13,5)="40025","バタフライ25ｍ",IF(MID('データ用（自動入力）'!Z6,13,5)="40050","バラフライ50ｍ",IF(MID('データ用（自動入力）'!Z6,13,5)="40100","バタフライ100ｍ",IF(MID('データ用（自動入力）'!Z6,13,5)="40200","バタフライ200ｍ",IF(MID('データ用（自動入力）'!Z6,13,5)="50100","個人メドレー100ｍ",IF(MID('データ用（自動入力）'!Z6,13,5)="50200","個人メドレー200ｍ","")))))))))))))))))))</f>
        <v>自動入力</v>
      </c>
      <c r="P17" s="115"/>
      <c r="Q17" s="115"/>
      <c r="R17" s="115"/>
      <c r="S17" s="116"/>
      <c r="T17" s="120" t="str">
        <f>IF(MID('データ用（自動入力）'!Z6,19,5)="","自動入力",IF(MID('データ用（自動入力）'!Z6,19,5)="10025","自由形25ｍ",IF(MID('データ用（自動入力）'!Z6,19,5)="10050","自由形50ｍ",IF(MID('データ用（自動入力）'!Z6,19,5)="10100","自由形100ｍ",IF(MID('データ用（自動入力）'!Z6,19,5)="10200","自由形200ｍ",IF(MID('データ用（自動入力）'!Z6,19,5)="20025","背泳ぎ25ｍ",IF(MID('データ用（自動入力）'!Z6,19,5)="20050","背泳ぎ50ｍ",IF(MID('データ用（自動入力）'!Z6,19,5)="20100","背泳ぎ100ｍ",IF(MID('データ用（自動入力）'!Z6,19,5)="20200","背泳ぎ200ｍ",IF(MID('データ用（自動入力）'!Z6,19,5)="30025","平泳ぎ25ｍ",IF(MID('データ用（自動入力）'!Z6,19,5)="30050","平泳ぎ50ｍ",IF(MID('データ用（自動入力）'!Z6,19,5)="30100","平泳ぎ100ｍ",IF(MID('データ用（自動入力）'!Z6,19,5)="30200","平泳ぎ200ｍ",IF(MID('データ用（自動入力）'!Z6,19,5)="40025","バタフライ25ｍ",IF(MID('データ用（自動入力）'!Z6,19,5)="40050","バラフライ50ｍ",IF(MID('データ用（自動入力）'!Z6,19,5)="40100","バタフライ100ｍ",IF(MID('データ用（自動入力）'!Z6,19,5)="40200","バタフライ200ｍ",IF(MID('データ用（自動入力）'!Z6,19,5)="50100","個人メドレー100ｍ",IF(MID('データ用（自動入力）'!Z6,19,5)="50200","個人メドレー200ｍ","")))))))))))))))))))</f>
        <v>自動入力</v>
      </c>
      <c r="U17" s="115"/>
      <c r="V17" s="115"/>
      <c r="W17" s="115"/>
      <c r="X17" s="116"/>
      <c r="Y17" s="120" t="str">
        <f>IF(MID('データ用（自動入力）'!Z6,25,5)="","自動入力",IF(MID('データ用（自動入力）'!Z6,25,5)="10025","自由形25ｍ",IF(MID('データ用（自動入力）'!Z6,25,5)="10050","自由形50ｍ",IF(MID('データ用（自動入力）'!Z6,25,5)="10100","自由形100ｍ",IF(MID('データ用（自動入力）'!Z6,25,5)="10200","自由形200ｍ",IF(MID('データ用（自動入力）'!Z6,25,5)="20025","背泳ぎ25ｍ",IF(MID('データ用（自動入力）'!Z6,25,5)="20050","背泳ぎ50ｍ",IF(MID('データ用（自動入力）'!Z6,25,5)="20100","背泳ぎ100ｍ",IF(MID('データ用（自動入力）'!Z6,25,5)="20200","背泳ぎ200ｍ",IF(MID('データ用（自動入力）'!Z6,25,5)="30025","平泳ぎ25ｍ",IF(MID('データ用（自動入力）'!Z6,25,5)="30050","平泳ぎ50ｍ",IF(MID('データ用（自動入力）'!Z6,25,5)="30100","平泳ぎ100ｍ",IF(MID('データ用（自動入力）'!Z6,25,5)="30200","平泳ぎ200ｍ",IF(MID('データ用（自動入力）'!Z6,25,5)="40025","バタフライ25ｍ",IF(MID('データ用（自動入力）'!Z6,25,5)="40050","バラフライ50ｍ",IF(MID('データ用（自動入力）'!Z6,25,5)="40100","バタフライ100ｍ",IF(MID('データ用（自動入力）'!Z6,25,5)="40200","バタフライ200ｍ",IF(MID('データ用（自動入力）'!Z6,25,5)="50100","個人メドレー100ｍ",IF(MID('データ用（自動入力）'!Z6,25,5)="50200","個人メドレー200ｍ","")))))))))))))))))))</f>
        <v>自動入力</v>
      </c>
      <c r="Z17" s="115"/>
      <c r="AA17" s="115"/>
      <c r="AB17" s="115"/>
      <c r="AC17" s="116"/>
      <c r="AD17" s="120" t="str">
        <f>IF(MID('データ用（自動入力）'!Z6,31,5)="","自動入力",IF(MID('データ用（自動入力）'!Z6,31,5)="10025","自由形25ｍ",IF(MID('データ用（自動入力）'!Z6,31,5)="10050","自由形50ｍ",IF(MID('データ用（自動入力）'!Z6,31,5)="10100","自由形100ｍ",IF(MID('データ用（自動入力）'!Z6,31,5)="10200","自由形200ｍ",IF(MID('データ用（自動入力）'!Z6,31,5)="20025","背泳ぎ25ｍ",IF(MID('データ用（自動入力）'!Z6,31,5)="20050","背泳ぎ50ｍ",IF(MID('データ用（自動入力）'!Z6,31,5)="20100","背泳ぎ100ｍ",IF(MID('データ用（自動入力）'!Z6,31,5)="20200","背泳ぎ200ｍ",IF(MID('データ用（自動入力）'!Z6,31,5)="30025","平泳ぎ25ｍ",IF(MID('データ用（自動入力）'!Z6,31,5)="30050","平泳ぎ50ｍ",IF(MID('データ用（自動入力）'!Z6,31,5)="30100","平泳ぎ100ｍ",IF(MID('データ用（自動入力）'!Z6,31,5)="30200","平泳ぎ200ｍ",IF(MID('データ用（自動入力）'!Z6,31,5)="40025","バタフライ25ｍ",IF(MID('データ用（自動入力）'!Z6,31,5)="40050","バラフライ50ｍ",IF(MID('データ用（自動入力）'!Z6,31,5)="40100","バタフライ100ｍ",IF(MID('データ用（自動入力）'!Z6,31,5)="40200","バタフライ200ｍ",IF(MID('データ用（自動入力）'!Z6,31,5)="50100","個人メドレー100ｍ",IF(MID('データ用（自動入力）'!Z6,31,5)="50200","個人メドレー200ｍ","")))))))))))))))))))</f>
        <v>自動入力</v>
      </c>
      <c r="AE17" s="115"/>
      <c r="AF17" s="115"/>
      <c r="AG17" s="115"/>
      <c r="AH17" s="116"/>
      <c r="AI17" s="120" t="str">
        <f>IF(MID('データ用（自動入力）'!Z6,37,5)="","自動入力",IF(MID('データ用（自動入力）'!Z6,37,5)="10025","自由形25ｍ",IF(MID('データ用（自動入力）'!Z6,37,5)="10050","自由形50ｍ",IF(MID('データ用（自動入力）'!Z6,37,5)="10100","自由形100ｍ",IF(MID('データ用（自動入力）'!Z6,37,5)="10200","自由形200ｍ",IF(MID('データ用（自動入力）'!Z6,37,5)="20025","背泳ぎ25ｍ",IF(MID('データ用（自動入力）'!Z6,37,5)="20050","背泳ぎ50ｍ",IF(MID('データ用（自動入力）'!Z6,37,5)="20100","背泳ぎ100ｍ",IF(MID('データ用（自動入力）'!Z6,37,5)="20200","背泳ぎ200ｍ",IF(MID('データ用（自動入力）'!Z6,37,5)="30025","平泳ぎ25ｍ",IF(MID('データ用（自動入力）'!Z6,37,5)="30050","平泳ぎ50ｍ",IF(MID('データ用（自動入力）'!Z6,37,5)="30100","平泳ぎ100ｍ",IF(MID('データ用（自動入力）'!Z6,37,5)="30200","平泳ぎ200ｍ",IF(MID('データ用（自動入力）'!Z6,37,5)="40025","バタフライ25ｍ",IF(MID('データ用（自動入力）'!Z6,37,5)="40050","バラフライ50ｍ",IF(MID('データ用（自動入力）'!Z6,37,5)="40100","バタフライ100ｍ",IF(MID('データ用（自動入力）'!Z6,37,5)="40200","バタフライ200ｍ",IF(MID('データ用（自動入力）'!Z6,37,5)="50100","個人メドレー100ｍ",IF(MID('データ用（自動入力）'!Z6,37,5)="50200","個人メドレー200ｍ","")))))))))))))))))))</f>
        <v>自動入力</v>
      </c>
      <c r="AJ17" s="115"/>
      <c r="AK17" s="115"/>
      <c r="AL17" s="115"/>
      <c r="AM17" s="122"/>
    </row>
    <row r="18" spans="1:39" ht="19.5" customHeight="1" x14ac:dyDescent="0.15">
      <c r="A18" s="139"/>
      <c r="B18" s="74" t="str">
        <f>IF('参加申込一覧表(入力お願い致します）'!B12="","",'参加申込一覧表(入力お願い致します）'!B12)</f>
        <v/>
      </c>
      <c r="C18" s="147"/>
      <c r="D18" s="149"/>
      <c r="E18" s="117"/>
      <c r="F18" s="118"/>
      <c r="G18" s="118"/>
      <c r="H18" s="118"/>
      <c r="I18" s="119"/>
      <c r="J18" s="121"/>
      <c r="K18" s="118"/>
      <c r="L18" s="118"/>
      <c r="M18" s="118"/>
      <c r="N18" s="119"/>
      <c r="O18" s="121"/>
      <c r="P18" s="118"/>
      <c r="Q18" s="118"/>
      <c r="R18" s="118"/>
      <c r="S18" s="119"/>
      <c r="T18" s="121"/>
      <c r="U18" s="118"/>
      <c r="V18" s="118"/>
      <c r="W18" s="118"/>
      <c r="X18" s="119"/>
      <c r="Y18" s="121"/>
      <c r="Z18" s="118"/>
      <c r="AA18" s="118"/>
      <c r="AB18" s="118"/>
      <c r="AC18" s="119"/>
      <c r="AD18" s="121"/>
      <c r="AE18" s="118"/>
      <c r="AF18" s="118"/>
      <c r="AG18" s="118"/>
      <c r="AH18" s="119"/>
      <c r="AI18" s="121"/>
      <c r="AJ18" s="118"/>
      <c r="AK18" s="118"/>
      <c r="AL18" s="118"/>
      <c r="AM18" s="123"/>
    </row>
    <row r="19" spans="1:39" ht="15" customHeight="1" x14ac:dyDescent="0.15">
      <c r="A19" s="138">
        <v>6</v>
      </c>
      <c r="B19" s="73" t="str">
        <f>IF('参加申込一覧表(入力お願い致します）'!C13="","",'参加申込一覧表(入力お願い致します）'!C13)</f>
        <v/>
      </c>
      <c r="C19" s="146" t="str">
        <f>IF('参加申込一覧表(入力お願い致します）'!D13="","",'参加申込一覧表(入力お願い致します）'!D13)</f>
        <v/>
      </c>
      <c r="D19" s="148" t="str">
        <f>IF('参加申込一覧表(入力お願い致します）'!F13="","",'参加申込一覧表(入力お願い致します）'!F13)</f>
        <v/>
      </c>
      <c r="E19" s="114" t="str">
        <f>IF(LEFT('データ用（自動入力）'!Z7,5)="","自動入力",IF(LEFT('データ用（自動入力）'!Z7,5)="10025","自由形25ｍ",IF(LEFT('データ用（自動入力）'!Z7,5)="10050","自由形50ｍ",IF(LEFT('データ用（自動入力）'!Z7,5)="10100","自由形100ｍ",IF(LEFT('データ用（自動入力）'!Z7,5)="10200","自由形200ｍ",IF(LEFT('データ用（自動入力）'!Z7,5)="20025","背泳ぎ25ｍ",IF(LEFT('データ用（自動入力）'!Z7,5)="20050","背泳ぎ50ｍ",IF(LEFT('データ用（自動入力）'!Z7,5)="20100","背泳ぎ100ｍ",IF(LEFT('データ用（自動入力）'!Z7,5)="20200","背泳ぎ200ｍ",IF(LEFT('データ用（自動入力）'!Z7,5)="30025","平泳ぎ25ｍ",IF(LEFT('データ用（自動入力）'!Z7,5)="30050","平泳ぎ50ｍ",IF(LEFT('データ用（自動入力）'!Z7,5)="30100","平泳ぎ100ｍ",IF(LEFT('データ用（自動入力）'!Z7,5)="30200","平泳ぎ200ｍ",IF(LEFT('データ用（自動入力）'!Z7,5)="40025","バタフライ25ｍ",IF(LEFT('データ用（自動入力）'!Z7,5)="40050","バラフライ50ｍ",IF(LEFT('データ用（自動入力）'!Z7,5)="40100","バタフライ100ｍ",IF(LEFT('データ用（自動入力）'!Z7,5)="40200","バタフライ200ｍ",IF(LEFT('データ用（自動入力）'!Z7,5)="50100","個人メドレー100ｍ",IF(LEFT('データ用（自動入力）'!Z7,5)="50200","個人メドレー200ｍ","")))))))))))))))))))</f>
        <v>自動入力</v>
      </c>
      <c r="F19" s="115"/>
      <c r="G19" s="115"/>
      <c r="H19" s="115"/>
      <c r="I19" s="116"/>
      <c r="J19" s="120" t="str">
        <f>IF(MID('データ用（自動入力）'!Z7,7,5)="","自動入力",IF(MID('データ用（自動入力）'!Z7,7,5)="10025","自由形25ｍ",IF(MID('データ用（自動入力）'!Z7,7,5)="10050","自由形50ｍ",IF(MID('データ用（自動入力）'!Z7,7,5)="10100","自由形100ｍ",IF(MID('データ用（自動入力）'!Z7,7,5)="10200","自由形200ｍ",IF(MID('データ用（自動入力）'!Z7,7,5)="20025","背泳ぎ25ｍ",IF(MID('データ用（自動入力）'!Z7,7,5)="20050","背泳ぎ50ｍ",IF(MID('データ用（自動入力）'!Z7,7,5)="20100","背泳ぎ100ｍ",IF(MID('データ用（自動入力）'!Z7,7,5)="20200","背泳ぎ200ｍ",IF(MID('データ用（自動入力）'!Z7,7,5)="30025","平泳ぎ25ｍ",IF(MID('データ用（自動入力）'!Z7,7,5)="30050","平泳ぎ50ｍ",IF(MID('データ用（自動入力）'!Z7,7,5)="30100","平泳ぎ100ｍ",IF(MID('データ用（自動入力）'!Z7,7,5)="30200","平泳ぎ200ｍ",IF(MID('データ用（自動入力）'!Z7,7,5)="40025","バタフライ25ｍ",IF(MID('データ用（自動入力）'!Z7,7,5)="40050","バラフライ50ｍ",IF(MID('データ用（自動入力）'!Z7,7,5)="40100","バタフライ100ｍ",IF(MID('データ用（自動入力）'!Z7,7,5)="40200","バタフライ200ｍ",IF(MID('データ用（自動入力）'!Z7,7,5)="50100","個人メドレー100ｍ",IF(MID('データ用（自動入力）'!Z7,7,5)="50200","個人メドレー200ｍ","")))))))))))))))))))</f>
        <v>自動入力</v>
      </c>
      <c r="K19" s="115"/>
      <c r="L19" s="115"/>
      <c r="M19" s="115"/>
      <c r="N19" s="116"/>
      <c r="O19" s="120" t="str">
        <f>IF(MID('データ用（自動入力）'!Z7,13,5)="","自動入力",IF(MID('データ用（自動入力）'!Z7,13,5)="10025","自由形25ｍ",IF(MID('データ用（自動入力）'!Z7,13,5)="10050","自由形50ｍ",IF(MID('データ用（自動入力）'!Z7,13,5)="10100","自由形100ｍ",IF(MID('データ用（自動入力）'!Z7,13,5)="10200","自由形200ｍ",IF(MID('データ用（自動入力）'!Z7,13,5)="20025","背泳ぎ25ｍ",IF(MID('データ用（自動入力）'!Z7,13,5)="20050","背泳ぎ50ｍ",IF(MID('データ用（自動入力）'!Z7,13,5)="20100","背泳ぎ100ｍ",IF(MID('データ用（自動入力）'!Z7,13,5)="20200","背泳ぎ200ｍ",IF(MID('データ用（自動入力）'!Z7,13,5)="30025","平泳ぎ25ｍ",IF(MID('データ用（自動入力）'!Z7,13,5)="30050","平泳ぎ50ｍ",IF(MID('データ用（自動入力）'!Z7,13,5)="30100","平泳ぎ100ｍ",IF(MID('データ用（自動入力）'!Z7,13,5)="30200","平泳ぎ200ｍ",IF(MID('データ用（自動入力）'!Z7,13,5)="40025","バタフライ25ｍ",IF(MID('データ用（自動入力）'!Z7,13,5)="40050","バラフライ50ｍ",IF(MID('データ用（自動入力）'!Z7,13,5)="40100","バタフライ100ｍ",IF(MID('データ用（自動入力）'!Z7,13,5)="40200","バタフライ200ｍ",IF(MID('データ用（自動入力）'!Z7,13,5)="50100","個人メドレー100ｍ",IF(MID('データ用（自動入力）'!Z7,13,5)="50200","個人メドレー200ｍ","")))))))))))))))))))</f>
        <v>自動入力</v>
      </c>
      <c r="P19" s="115"/>
      <c r="Q19" s="115"/>
      <c r="R19" s="115"/>
      <c r="S19" s="116"/>
      <c r="T19" s="120" t="str">
        <f>IF(MID('データ用（自動入力）'!Z7,19,5)="","自動入力",IF(MID('データ用（自動入力）'!Z7,19,5)="10025","自由形25ｍ",IF(MID('データ用（自動入力）'!Z7,19,5)="10050","自由形50ｍ",IF(MID('データ用（自動入力）'!Z7,19,5)="10100","自由形100ｍ",IF(MID('データ用（自動入力）'!Z7,19,5)="10200","自由形200ｍ",IF(MID('データ用（自動入力）'!Z7,19,5)="20025","背泳ぎ25ｍ",IF(MID('データ用（自動入力）'!Z7,19,5)="20050","背泳ぎ50ｍ",IF(MID('データ用（自動入力）'!Z7,19,5)="20100","背泳ぎ100ｍ",IF(MID('データ用（自動入力）'!Z7,19,5)="20200","背泳ぎ200ｍ",IF(MID('データ用（自動入力）'!Z7,19,5)="30025","平泳ぎ25ｍ",IF(MID('データ用（自動入力）'!Z7,19,5)="30050","平泳ぎ50ｍ",IF(MID('データ用（自動入力）'!Z7,19,5)="30100","平泳ぎ100ｍ",IF(MID('データ用（自動入力）'!Z7,19,5)="30200","平泳ぎ200ｍ",IF(MID('データ用（自動入力）'!Z7,19,5)="40025","バタフライ25ｍ",IF(MID('データ用（自動入力）'!Z7,19,5)="40050","バラフライ50ｍ",IF(MID('データ用（自動入力）'!Z7,19,5)="40100","バタフライ100ｍ",IF(MID('データ用（自動入力）'!Z7,19,5)="40200","バタフライ200ｍ",IF(MID('データ用（自動入力）'!Z7,19,5)="50100","個人メドレー100ｍ",IF(MID('データ用（自動入力）'!Z7,19,5)="50200","個人メドレー200ｍ","")))))))))))))))))))</f>
        <v>自動入力</v>
      </c>
      <c r="U19" s="115"/>
      <c r="V19" s="115"/>
      <c r="W19" s="115"/>
      <c r="X19" s="116"/>
      <c r="Y19" s="120" t="str">
        <f>IF(MID('データ用（自動入力）'!Z7,25,5)="","自動入力",IF(MID('データ用（自動入力）'!Z7,25,5)="10025","自由形25ｍ",IF(MID('データ用（自動入力）'!Z7,25,5)="10050","自由形50ｍ",IF(MID('データ用（自動入力）'!Z7,25,5)="10100","自由形100ｍ",IF(MID('データ用（自動入力）'!Z7,25,5)="10200","自由形200ｍ",IF(MID('データ用（自動入力）'!Z7,25,5)="20025","背泳ぎ25ｍ",IF(MID('データ用（自動入力）'!Z7,25,5)="20050","背泳ぎ50ｍ",IF(MID('データ用（自動入力）'!Z7,25,5)="20100","背泳ぎ100ｍ",IF(MID('データ用（自動入力）'!Z7,25,5)="20200","背泳ぎ200ｍ",IF(MID('データ用（自動入力）'!Z7,25,5)="30025","平泳ぎ25ｍ",IF(MID('データ用（自動入力）'!Z7,25,5)="30050","平泳ぎ50ｍ",IF(MID('データ用（自動入力）'!Z7,25,5)="30100","平泳ぎ100ｍ",IF(MID('データ用（自動入力）'!Z7,25,5)="30200","平泳ぎ200ｍ",IF(MID('データ用（自動入力）'!Z7,25,5)="40025","バタフライ25ｍ",IF(MID('データ用（自動入力）'!Z7,25,5)="40050","バラフライ50ｍ",IF(MID('データ用（自動入力）'!Z7,25,5)="40100","バタフライ100ｍ",IF(MID('データ用（自動入力）'!Z7,25,5)="40200","バタフライ200ｍ",IF(MID('データ用（自動入力）'!Z7,25,5)="50100","個人メドレー100ｍ",IF(MID('データ用（自動入力）'!Z7,25,5)="50200","個人メドレー200ｍ","")))))))))))))))))))</f>
        <v>自動入力</v>
      </c>
      <c r="Z19" s="115"/>
      <c r="AA19" s="115"/>
      <c r="AB19" s="115"/>
      <c r="AC19" s="116"/>
      <c r="AD19" s="120" t="str">
        <f>IF(MID('データ用（自動入力）'!Z7,31,5)="","自動入力",IF(MID('データ用（自動入力）'!Z7,31,5)="10025","自由形25ｍ",IF(MID('データ用（自動入力）'!Z7,31,5)="10050","自由形50ｍ",IF(MID('データ用（自動入力）'!Z7,31,5)="10100","自由形100ｍ",IF(MID('データ用（自動入力）'!Z7,31,5)="10200","自由形200ｍ",IF(MID('データ用（自動入力）'!Z7,31,5)="20025","背泳ぎ25ｍ",IF(MID('データ用（自動入力）'!Z7,31,5)="20050","背泳ぎ50ｍ",IF(MID('データ用（自動入力）'!Z7,31,5)="20100","背泳ぎ100ｍ",IF(MID('データ用（自動入力）'!Z7,31,5)="20200","背泳ぎ200ｍ",IF(MID('データ用（自動入力）'!Z7,31,5)="30025","平泳ぎ25ｍ",IF(MID('データ用（自動入力）'!Z7,31,5)="30050","平泳ぎ50ｍ",IF(MID('データ用（自動入力）'!Z7,31,5)="30100","平泳ぎ100ｍ",IF(MID('データ用（自動入力）'!Z7,31,5)="30200","平泳ぎ200ｍ",IF(MID('データ用（自動入力）'!Z7,31,5)="40025","バタフライ25ｍ",IF(MID('データ用（自動入力）'!Z7,31,5)="40050","バラフライ50ｍ",IF(MID('データ用（自動入力）'!Z7,31,5)="40100","バタフライ100ｍ",IF(MID('データ用（自動入力）'!Z7,31,5)="40200","バタフライ200ｍ",IF(MID('データ用（自動入力）'!Z7,31,5)="50100","個人メドレー100ｍ",IF(MID('データ用（自動入力）'!Z7,31,5)="50200","個人メドレー200ｍ","")))))))))))))))))))</f>
        <v>自動入力</v>
      </c>
      <c r="AE19" s="115"/>
      <c r="AF19" s="115"/>
      <c r="AG19" s="115"/>
      <c r="AH19" s="116"/>
      <c r="AI19" s="120" t="str">
        <f>IF(MID('データ用（自動入力）'!Z7,37,5)="","自動入力",IF(MID('データ用（自動入力）'!Z7,37,5)="10025","自由形25ｍ",IF(MID('データ用（自動入力）'!Z7,37,5)="10050","自由形50ｍ",IF(MID('データ用（自動入力）'!Z7,37,5)="10100","自由形100ｍ",IF(MID('データ用（自動入力）'!Z7,37,5)="10200","自由形200ｍ",IF(MID('データ用（自動入力）'!Z7,37,5)="20025","背泳ぎ25ｍ",IF(MID('データ用（自動入力）'!Z7,37,5)="20050","背泳ぎ50ｍ",IF(MID('データ用（自動入力）'!Z7,37,5)="20100","背泳ぎ100ｍ",IF(MID('データ用（自動入力）'!Z7,37,5)="20200","背泳ぎ200ｍ",IF(MID('データ用（自動入力）'!Z7,37,5)="30025","平泳ぎ25ｍ",IF(MID('データ用（自動入力）'!Z7,37,5)="30050","平泳ぎ50ｍ",IF(MID('データ用（自動入力）'!Z7,37,5)="30100","平泳ぎ100ｍ",IF(MID('データ用（自動入力）'!Z7,37,5)="30200","平泳ぎ200ｍ",IF(MID('データ用（自動入力）'!Z7,37,5)="40025","バタフライ25ｍ",IF(MID('データ用（自動入力）'!Z7,37,5)="40050","バラフライ50ｍ",IF(MID('データ用（自動入力）'!Z7,37,5)="40100","バタフライ100ｍ",IF(MID('データ用（自動入力）'!Z7,37,5)="40200","バタフライ200ｍ",IF(MID('データ用（自動入力）'!Z7,37,5)="50100","個人メドレー100ｍ",IF(MID('データ用（自動入力）'!Z7,37,5)="50200","個人メドレー200ｍ","")))))))))))))))))))</f>
        <v>自動入力</v>
      </c>
      <c r="AJ19" s="115"/>
      <c r="AK19" s="115"/>
      <c r="AL19" s="115"/>
      <c r="AM19" s="122"/>
    </row>
    <row r="20" spans="1:39" ht="19.5" customHeight="1" x14ac:dyDescent="0.15">
      <c r="A20" s="159"/>
      <c r="B20" s="74" t="str">
        <f>IF('参加申込一覧表(入力お願い致します）'!B13="","",'参加申込一覧表(入力お願い致します）'!B13)</f>
        <v/>
      </c>
      <c r="C20" s="147"/>
      <c r="D20" s="149"/>
      <c r="E20" s="117"/>
      <c r="F20" s="118"/>
      <c r="G20" s="118"/>
      <c r="H20" s="118"/>
      <c r="I20" s="119"/>
      <c r="J20" s="121"/>
      <c r="K20" s="118"/>
      <c r="L20" s="118"/>
      <c r="M20" s="118"/>
      <c r="N20" s="119"/>
      <c r="O20" s="121"/>
      <c r="P20" s="118"/>
      <c r="Q20" s="118"/>
      <c r="R20" s="118"/>
      <c r="S20" s="119"/>
      <c r="T20" s="121"/>
      <c r="U20" s="118"/>
      <c r="V20" s="118"/>
      <c r="W20" s="118"/>
      <c r="X20" s="119"/>
      <c r="Y20" s="121"/>
      <c r="Z20" s="118"/>
      <c r="AA20" s="118"/>
      <c r="AB20" s="118"/>
      <c r="AC20" s="119"/>
      <c r="AD20" s="121"/>
      <c r="AE20" s="118"/>
      <c r="AF20" s="118"/>
      <c r="AG20" s="118"/>
      <c r="AH20" s="119"/>
      <c r="AI20" s="121"/>
      <c r="AJ20" s="118"/>
      <c r="AK20" s="118"/>
      <c r="AL20" s="118"/>
      <c r="AM20" s="123"/>
    </row>
    <row r="21" spans="1:39" ht="15" customHeight="1" x14ac:dyDescent="0.15">
      <c r="A21" s="138">
        <v>7</v>
      </c>
      <c r="B21" s="73" t="str">
        <f>IF('参加申込一覧表(入力お願い致します）'!C14="","",'参加申込一覧表(入力お願い致します）'!C14)</f>
        <v/>
      </c>
      <c r="C21" s="146" t="str">
        <f>IF('参加申込一覧表(入力お願い致します）'!D14="","",'参加申込一覧表(入力お願い致します）'!D14)</f>
        <v/>
      </c>
      <c r="D21" s="148" t="str">
        <f>IF('参加申込一覧表(入力お願い致します）'!F14="","",'参加申込一覧表(入力お願い致します）'!F14)</f>
        <v/>
      </c>
      <c r="E21" s="114" t="str">
        <f>IF(LEFT('データ用（自動入力）'!Z8,5)="","自動入力",IF(LEFT('データ用（自動入力）'!Z8,5)="10025","自由形25ｍ",IF(LEFT('データ用（自動入力）'!Z8,5)="10050","自由形50ｍ",IF(LEFT('データ用（自動入力）'!Z8,5)="10100","自由形100ｍ",IF(LEFT('データ用（自動入力）'!Z8,5)="10200","自由形200ｍ",IF(LEFT('データ用（自動入力）'!Z8,5)="20025","背泳ぎ25ｍ",IF(LEFT('データ用（自動入力）'!Z8,5)="20050","背泳ぎ50ｍ",IF(LEFT('データ用（自動入力）'!Z8,5)="20100","背泳ぎ100ｍ",IF(LEFT('データ用（自動入力）'!Z8,5)="20200","背泳ぎ200ｍ",IF(LEFT('データ用（自動入力）'!Z8,5)="30025","平泳ぎ25ｍ",IF(LEFT('データ用（自動入力）'!Z8,5)="30050","平泳ぎ50ｍ",IF(LEFT('データ用（自動入力）'!Z8,5)="30100","平泳ぎ100ｍ",IF(LEFT('データ用（自動入力）'!Z8,5)="30200","平泳ぎ200ｍ",IF(LEFT('データ用（自動入力）'!Z8,5)="40025","バタフライ25ｍ",IF(LEFT('データ用（自動入力）'!Z8,5)="40050","バラフライ50ｍ",IF(LEFT('データ用（自動入力）'!Z8,5)="40100","バタフライ100ｍ",IF(LEFT('データ用（自動入力）'!Z8,5)="40200","バタフライ200ｍ",IF(LEFT('データ用（自動入力）'!Z8,5)="50100","個人メドレー100ｍ",IF(LEFT('データ用（自動入力）'!Z8,5)="50200","個人メドレー200ｍ","")))))))))))))))))))</f>
        <v>自動入力</v>
      </c>
      <c r="F21" s="115"/>
      <c r="G21" s="115"/>
      <c r="H21" s="115"/>
      <c r="I21" s="116"/>
      <c r="J21" s="120" t="str">
        <f>IF(MID('データ用（自動入力）'!Z8,7,5)="","自動入力",IF(MID('データ用（自動入力）'!Z8,7,5)="10025","自由形25ｍ",IF(MID('データ用（自動入力）'!Z8,7,5)="10050","自由形50ｍ",IF(MID('データ用（自動入力）'!Z8,7,5)="10100","自由形100ｍ",IF(MID('データ用（自動入力）'!Z8,7,5)="10200","自由形200ｍ",IF(MID('データ用（自動入力）'!Z8,7,5)="20025","背泳ぎ25ｍ",IF(MID('データ用（自動入力）'!Z8,7,5)="20050","背泳ぎ50ｍ",IF(MID('データ用（自動入力）'!Z8,7,5)="20100","背泳ぎ100ｍ",IF(MID('データ用（自動入力）'!Z8,7,5)="20200","背泳ぎ200ｍ",IF(MID('データ用（自動入力）'!Z8,7,5)="30025","平泳ぎ25ｍ",IF(MID('データ用（自動入力）'!Z8,7,5)="30050","平泳ぎ50ｍ",IF(MID('データ用（自動入力）'!Z8,7,5)="30100","平泳ぎ100ｍ",IF(MID('データ用（自動入力）'!Z8,7,5)="30200","平泳ぎ200ｍ",IF(MID('データ用（自動入力）'!Z8,7,5)="40025","バタフライ25ｍ",IF(MID('データ用（自動入力）'!Z8,7,5)="40050","バラフライ50ｍ",IF(MID('データ用（自動入力）'!Z8,7,5)="40100","バタフライ100ｍ",IF(MID('データ用（自動入力）'!Z8,7,5)="40200","バタフライ200ｍ",IF(MID('データ用（自動入力）'!Z8,7,5)="50100","個人メドレー100ｍ",IF(MID('データ用（自動入力）'!Z8,7,5)="50200","個人メドレー200ｍ","")))))))))))))))))))</f>
        <v>自動入力</v>
      </c>
      <c r="K21" s="115"/>
      <c r="L21" s="115"/>
      <c r="M21" s="115"/>
      <c r="N21" s="116"/>
      <c r="O21" s="120" t="str">
        <f>IF(MID('データ用（自動入力）'!Z8,13,5)="","自動入力",IF(MID('データ用（自動入力）'!Z8,13,5)="10025","自由形25ｍ",IF(MID('データ用（自動入力）'!Z8,13,5)="10050","自由形50ｍ",IF(MID('データ用（自動入力）'!Z8,13,5)="10100","自由形100ｍ",IF(MID('データ用（自動入力）'!Z8,13,5)="10200","自由形200ｍ",IF(MID('データ用（自動入力）'!Z8,13,5)="20025","背泳ぎ25ｍ",IF(MID('データ用（自動入力）'!Z8,13,5)="20050","背泳ぎ50ｍ",IF(MID('データ用（自動入力）'!Z8,13,5)="20100","背泳ぎ100ｍ",IF(MID('データ用（自動入力）'!Z8,13,5)="20200","背泳ぎ200ｍ",IF(MID('データ用（自動入力）'!Z8,13,5)="30025","平泳ぎ25ｍ",IF(MID('データ用（自動入力）'!Z8,13,5)="30050","平泳ぎ50ｍ",IF(MID('データ用（自動入力）'!Z8,13,5)="30100","平泳ぎ100ｍ",IF(MID('データ用（自動入力）'!Z8,13,5)="30200","平泳ぎ200ｍ",IF(MID('データ用（自動入力）'!Z8,13,5)="40025","バタフライ25ｍ",IF(MID('データ用（自動入力）'!Z8,13,5)="40050","バラフライ50ｍ",IF(MID('データ用（自動入力）'!Z8,13,5)="40100","バタフライ100ｍ",IF(MID('データ用（自動入力）'!Z8,13,5)="40200","バタフライ200ｍ",IF(MID('データ用（自動入力）'!Z8,13,5)="50100","個人メドレー100ｍ",IF(MID('データ用（自動入力）'!Z8,13,5)="50200","個人メドレー200ｍ","")))))))))))))))))))</f>
        <v>自動入力</v>
      </c>
      <c r="P21" s="115"/>
      <c r="Q21" s="115"/>
      <c r="R21" s="115"/>
      <c r="S21" s="116"/>
      <c r="T21" s="120" t="str">
        <f>IF(MID('データ用（自動入力）'!Z8,19,5)="","自動入力",IF(MID('データ用（自動入力）'!Z8,19,5)="10025","自由形25ｍ",IF(MID('データ用（自動入力）'!Z8,19,5)="10050","自由形50ｍ",IF(MID('データ用（自動入力）'!Z8,19,5)="10100","自由形100ｍ",IF(MID('データ用（自動入力）'!Z8,19,5)="10200","自由形200ｍ",IF(MID('データ用（自動入力）'!Z8,19,5)="20025","背泳ぎ25ｍ",IF(MID('データ用（自動入力）'!Z8,19,5)="20050","背泳ぎ50ｍ",IF(MID('データ用（自動入力）'!Z8,19,5)="20100","背泳ぎ100ｍ",IF(MID('データ用（自動入力）'!Z8,19,5)="20200","背泳ぎ200ｍ",IF(MID('データ用（自動入力）'!Z8,19,5)="30025","平泳ぎ25ｍ",IF(MID('データ用（自動入力）'!Z8,19,5)="30050","平泳ぎ50ｍ",IF(MID('データ用（自動入力）'!Z8,19,5)="30100","平泳ぎ100ｍ",IF(MID('データ用（自動入力）'!Z8,19,5)="30200","平泳ぎ200ｍ",IF(MID('データ用（自動入力）'!Z8,19,5)="40025","バタフライ25ｍ",IF(MID('データ用（自動入力）'!Z8,19,5)="40050","バラフライ50ｍ",IF(MID('データ用（自動入力）'!Z8,19,5)="40100","バタフライ100ｍ",IF(MID('データ用（自動入力）'!Z8,19,5)="40200","バタフライ200ｍ",IF(MID('データ用（自動入力）'!Z8,19,5)="50100","個人メドレー100ｍ",IF(MID('データ用（自動入力）'!Z8,19,5)="50200","個人メドレー200ｍ","")))))))))))))))))))</f>
        <v>自動入力</v>
      </c>
      <c r="U21" s="115"/>
      <c r="V21" s="115"/>
      <c r="W21" s="115"/>
      <c r="X21" s="116"/>
      <c r="Y21" s="120" t="str">
        <f>IF(MID('データ用（自動入力）'!Z8,25,5)="","自動入力",IF(MID('データ用（自動入力）'!Z8,25,5)="10025","自由形25ｍ",IF(MID('データ用（自動入力）'!Z8,25,5)="10050","自由形50ｍ",IF(MID('データ用（自動入力）'!Z8,25,5)="10100","自由形100ｍ",IF(MID('データ用（自動入力）'!Z8,25,5)="10200","自由形200ｍ",IF(MID('データ用（自動入力）'!Z8,25,5)="20025","背泳ぎ25ｍ",IF(MID('データ用（自動入力）'!Z8,25,5)="20050","背泳ぎ50ｍ",IF(MID('データ用（自動入力）'!Z8,25,5)="20100","背泳ぎ100ｍ",IF(MID('データ用（自動入力）'!Z8,25,5)="20200","背泳ぎ200ｍ",IF(MID('データ用（自動入力）'!Z8,25,5)="30025","平泳ぎ25ｍ",IF(MID('データ用（自動入力）'!Z8,25,5)="30050","平泳ぎ50ｍ",IF(MID('データ用（自動入力）'!Z8,25,5)="30100","平泳ぎ100ｍ",IF(MID('データ用（自動入力）'!Z8,25,5)="30200","平泳ぎ200ｍ",IF(MID('データ用（自動入力）'!Z8,25,5)="40025","バタフライ25ｍ",IF(MID('データ用（自動入力）'!Z8,25,5)="40050","バラフライ50ｍ",IF(MID('データ用（自動入力）'!Z8,25,5)="40100","バタフライ100ｍ",IF(MID('データ用（自動入力）'!Z8,25,5)="40200","バタフライ200ｍ",IF(MID('データ用（自動入力）'!Z8,25,5)="50100","個人メドレー100ｍ",IF(MID('データ用（自動入力）'!Z8,25,5)="50200","個人メドレー200ｍ","")))))))))))))))))))</f>
        <v>自動入力</v>
      </c>
      <c r="Z21" s="115"/>
      <c r="AA21" s="115"/>
      <c r="AB21" s="115"/>
      <c r="AC21" s="116"/>
      <c r="AD21" s="120" t="str">
        <f>IF(MID('データ用（自動入力）'!Z8,31,5)="","自動入力",IF(MID('データ用（自動入力）'!Z8,31,5)="10025","自由形25ｍ",IF(MID('データ用（自動入力）'!Z8,31,5)="10050","自由形50ｍ",IF(MID('データ用（自動入力）'!Z8,31,5)="10100","自由形100ｍ",IF(MID('データ用（自動入力）'!Z8,31,5)="10200","自由形200ｍ",IF(MID('データ用（自動入力）'!Z8,31,5)="20025","背泳ぎ25ｍ",IF(MID('データ用（自動入力）'!Z8,31,5)="20050","背泳ぎ50ｍ",IF(MID('データ用（自動入力）'!Z8,31,5)="20100","背泳ぎ100ｍ",IF(MID('データ用（自動入力）'!Z8,31,5)="20200","背泳ぎ200ｍ",IF(MID('データ用（自動入力）'!Z8,31,5)="30025","平泳ぎ25ｍ",IF(MID('データ用（自動入力）'!Z8,31,5)="30050","平泳ぎ50ｍ",IF(MID('データ用（自動入力）'!Z8,31,5)="30100","平泳ぎ100ｍ",IF(MID('データ用（自動入力）'!Z8,31,5)="30200","平泳ぎ200ｍ",IF(MID('データ用（自動入力）'!Z8,31,5)="40025","バタフライ25ｍ",IF(MID('データ用（自動入力）'!Z8,31,5)="40050","バラフライ50ｍ",IF(MID('データ用（自動入力）'!Z8,31,5)="40100","バタフライ100ｍ",IF(MID('データ用（自動入力）'!Z8,31,5)="40200","バタフライ200ｍ",IF(MID('データ用（自動入力）'!Z8,31,5)="50100","個人メドレー100ｍ",IF(MID('データ用（自動入力）'!Z8,31,5)="50200","個人メドレー200ｍ","")))))))))))))))))))</f>
        <v>自動入力</v>
      </c>
      <c r="AE21" s="115"/>
      <c r="AF21" s="115"/>
      <c r="AG21" s="115"/>
      <c r="AH21" s="116"/>
      <c r="AI21" s="120" t="str">
        <f>IF(MID('データ用（自動入力）'!Z8,37,5)="","自動入力",IF(MID('データ用（自動入力）'!Z8,37,5)="10025","自由形25ｍ",IF(MID('データ用（自動入力）'!Z8,37,5)="10050","自由形50ｍ",IF(MID('データ用（自動入力）'!Z8,37,5)="10100","自由形100ｍ",IF(MID('データ用（自動入力）'!Z8,37,5)="10200","自由形200ｍ",IF(MID('データ用（自動入力）'!Z8,37,5)="20025","背泳ぎ25ｍ",IF(MID('データ用（自動入力）'!Z8,37,5)="20050","背泳ぎ50ｍ",IF(MID('データ用（自動入力）'!Z8,37,5)="20100","背泳ぎ100ｍ",IF(MID('データ用（自動入力）'!Z8,37,5)="20200","背泳ぎ200ｍ",IF(MID('データ用（自動入力）'!Z8,37,5)="30025","平泳ぎ25ｍ",IF(MID('データ用（自動入力）'!Z8,37,5)="30050","平泳ぎ50ｍ",IF(MID('データ用（自動入力）'!Z8,37,5)="30100","平泳ぎ100ｍ",IF(MID('データ用（自動入力）'!Z8,37,5)="30200","平泳ぎ200ｍ",IF(MID('データ用（自動入力）'!Z8,37,5)="40025","バタフライ25ｍ",IF(MID('データ用（自動入力）'!Z8,37,5)="40050","バラフライ50ｍ",IF(MID('データ用（自動入力）'!Z8,37,5)="40100","バタフライ100ｍ",IF(MID('データ用（自動入力）'!Z8,37,5)="40200","バタフライ200ｍ",IF(MID('データ用（自動入力）'!Z8,37,5)="50100","個人メドレー100ｍ",IF(MID('データ用（自動入力）'!Z8,37,5)="50200","個人メドレー200ｍ","")))))))))))))))))))</f>
        <v>自動入力</v>
      </c>
      <c r="AJ21" s="115"/>
      <c r="AK21" s="115"/>
      <c r="AL21" s="115"/>
      <c r="AM21" s="122"/>
    </row>
    <row r="22" spans="1:39" ht="19.5" customHeight="1" x14ac:dyDescent="0.15">
      <c r="A22" s="139"/>
      <c r="B22" s="74" t="str">
        <f>IF('参加申込一覧表(入力お願い致します）'!B14="","",'参加申込一覧表(入力お願い致します）'!B14)</f>
        <v/>
      </c>
      <c r="C22" s="147"/>
      <c r="D22" s="149"/>
      <c r="E22" s="117"/>
      <c r="F22" s="118"/>
      <c r="G22" s="118"/>
      <c r="H22" s="118"/>
      <c r="I22" s="119"/>
      <c r="J22" s="121"/>
      <c r="K22" s="118"/>
      <c r="L22" s="118"/>
      <c r="M22" s="118"/>
      <c r="N22" s="119"/>
      <c r="O22" s="121"/>
      <c r="P22" s="118"/>
      <c r="Q22" s="118"/>
      <c r="R22" s="118"/>
      <c r="S22" s="119"/>
      <c r="T22" s="121"/>
      <c r="U22" s="118"/>
      <c r="V22" s="118"/>
      <c r="W22" s="118"/>
      <c r="X22" s="119"/>
      <c r="Y22" s="121"/>
      <c r="Z22" s="118"/>
      <c r="AA22" s="118"/>
      <c r="AB22" s="118"/>
      <c r="AC22" s="119"/>
      <c r="AD22" s="121"/>
      <c r="AE22" s="118"/>
      <c r="AF22" s="118"/>
      <c r="AG22" s="118"/>
      <c r="AH22" s="119"/>
      <c r="AI22" s="121"/>
      <c r="AJ22" s="118"/>
      <c r="AK22" s="118"/>
      <c r="AL22" s="118"/>
      <c r="AM22" s="123"/>
    </row>
    <row r="23" spans="1:39" ht="15" customHeight="1" x14ac:dyDescent="0.15">
      <c r="A23" s="138">
        <v>8</v>
      </c>
      <c r="B23" s="73" t="str">
        <f>IF('参加申込一覧表(入力お願い致します）'!C15="","",'参加申込一覧表(入力お願い致します）'!C15)</f>
        <v/>
      </c>
      <c r="C23" s="146" t="str">
        <f>IF('参加申込一覧表(入力お願い致します）'!D15="","",'参加申込一覧表(入力お願い致します）'!D15)</f>
        <v/>
      </c>
      <c r="D23" s="148" t="str">
        <f>IF('参加申込一覧表(入力お願い致します）'!F15="","",'参加申込一覧表(入力お願い致します）'!F15)</f>
        <v/>
      </c>
      <c r="E23" s="114" t="str">
        <f>IF(LEFT('データ用（自動入力）'!Z9,5)="","自動入力",IF(LEFT('データ用（自動入力）'!Z9,5)="10025","自由形25ｍ",IF(LEFT('データ用（自動入力）'!Z9,5)="10050","自由形50ｍ",IF(LEFT('データ用（自動入力）'!Z9,5)="10100","自由形100ｍ",IF(LEFT('データ用（自動入力）'!Z9,5)="10200","自由形200ｍ",IF(LEFT('データ用（自動入力）'!Z9,5)="20025","背泳ぎ25ｍ",IF(LEFT('データ用（自動入力）'!Z9,5)="20050","背泳ぎ50ｍ",IF(LEFT('データ用（自動入力）'!Z9,5)="20100","背泳ぎ100ｍ",IF(LEFT('データ用（自動入力）'!Z9,5)="20200","背泳ぎ200ｍ",IF(LEFT('データ用（自動入力）'!Z9,5)="30025","平泳ぎ25ｍ",IF(LEFT('データ用（自動入力）'!Z9,5)="30050","平泳ぎ50ｍ",IF(LEFT('データ用（自動入力）'!Z9,5)="30100","平泳ぎ100ｍ",IF(LEFT('データ用（自動入力）'!Z9,5)="30200","平泳ぎ200ｍ",IF(LEFT('データ用（自動入力）'!Z9,5)="40025","バタフライ25ｍ",IF(LEFT('データ用（自動入力）'!Z9,5)="40050","バラフライ50ｍ",IF(LEFT('データ用（自動入力）'!Z9,5)="40100","バタフライ100ｍ",IF(LEFT('データ用（自動入力）'!Z9,5)="40200","バタフライ200ｍ",IF(LEFT('データ用（自動入力）'!Z9,5)="50100","個人メドレー100ｍ",IF(LEFT('データ用（自動入力）'!Z9,5)="50200","個人メドレー200ｍ","")))))))))))))))))))</f>
        <v>自動入力</v>
      </c>
      <c r="F23" s="115"/>
      <c r="G23" s="115"/>
      <c r="H23" s="115"/>
      <c r="I23" s="116"/>
      <c r="J23" s="120" t="str">
        <f>IF(MID('データ用（自動入力）'!Z9,7,5)="","自動入力",IF(MID('データ用（自動入力）'!Z9,7,5)="10025","自由形25ｍ",IF(MID('データ用（自動入力）'!Z9,7,5)="10050","自由形50ｍ",IF(MID('データ用（自動入力）'!Z9,7,5)="10100","自由形100ｍ",IF(MID('データ用（自動入力）'!Z9,7,5)="10200","自由形200ｍ",IF(MID('データ用（自動入力）'!Z9,7,5)="20025","背泳ぎ25ｍ",IF(MID('データ用（自動入力）'!Z9,7,5)="20050","背泳ぎ50ｍ",IF(MID('データ用（自動入力）'!Z9,7,5)="20100","背泳ぎ100ｍ",IF(MID('データ用（自動入力）'!Z9,7,5)="20200","背泳ぎ200ｍ",IF(MID('データ用（自動入力）'!Z9,7,5)="30025","平泳ぎ25ｍ",IF(MID('データ用（自動入力）'!Z9,7,5)="30050","平泳ぎ50ｍ",IF(MID('データ用（自動入力）'!Z9,7,5)="30100","平泳ぎ100ｍ",IF(MID('データ用（自動入力）'!Z9,7,5)="30200","平泳ぎ200ｍ",IF(MID('データ用（自動入力）'!Z9,7,5)="40025","バタフライ25ｍ",IF(MID('データ用（自動入力）'!Z9,7,5)="40050","バラフライ50ｍ",IF(MID('データ用（自動入力）'!Z9,7,5)="40100","バタフライ100ｍ",IF(MID('データ用（自動入力）'!Z9,7,5)="40200","バタフライ200ｍ",IF(MID('データ用（自動入力）'!Z9,7,5)="50100","個人メドレー100ｍ",IF(MID('データ用（自動入力）'!Z9,7,5)="50200","個人メドレー200ｍ","")))))))))))))))))))</f>
        <v>自動入力</v>
      </c>
      <c r="K23" s="115"/>
      <c r="L23" s="115"/>
      <c r="M23" s="115"/>
      <c r="N23" s="116"/>
      <c r="O23" s="120" t="str">
        <f>IF(MID('データ用（自動入力）'!Z9,13,5)="","自動入力",IF(MID('データ用（自動入力）'!Z9,13,5)="10025","自由形25ｍ",IF(MID('データ用（自動入力）'!Z9,13,5)="10050","自由形50ｍ",IF(MID('データ用（自動入力）'!Z9,13,5)="10100","自由形100ｍ",IF(MID('データ用（自動入力）'!Z9,13,5)="10200","自由形200ｍ",IF(MID('データ用（自動入力）'!Z9,13,5)="20025","背泳ぎ25ｍ",IF(MID('データ用（自動入力）'!Z9,13,5)="20050","背泳ぎ50ｍ",IF(MID('データ用（自動入力）'!Z9,13,5)="20100","背泳ぎ100ｍ",IF(MID('データ用（自動入力）'!Z9,13,5)="20200","背泳ぎ200ｍ",IF(MID('データ用（自動入力）'!Z9,13,5)="30025","平泳ぎ25ｍ",IF(MID('データ用（自動入力）'!Z9,13,5)="30050","平泳ぎ50ｍ",IF(MID('データ用（自動入力）'!Z9,13,5)="30100","平泳ぎ100ｍ",IF(MID('データ用（自動入力）'!Z9,13,5)="30200","平泳ぎ200ｍ",IF(MID('データ用（自動入力）'!Z9,13,5)="40025","バタフライ25ｍ",IF(MID('データ用（自動入力）'!Z9,13,5)="40050","バラフライ50ｍ",IF(MID('データ用（自動入力）'!Z9,13,5)="40100","バタフライ100ｍ",IF(MID('データ用（自動入力）'!Z9,13,5)="40200","バタフライ200ｍ",IF(MID('データ用（自動入力）'!Z9,13,5)="50100","個人メドレー100ｍ",IF(MID('データ用（自動入力）'!Z9,13,5)="50200","個人メドレー200ｍ","")))))))))))))))))))</f>
        <v>自動入力</v>
      </c>
      <c r="P23" s="115"/>
      <c r="Q23" s="115"/>
      <c r="R23" s="115"/>
      <c r="S23" s="116"/>
      <c r="T23" s="120" t="str">
        <f>IF(MID('データ用（自動入力）'!Z9,19,5)="","自動入力",IF(MID('データ用（自動入力）'!Z9,19,5)="10025","自由形25ｍ",IF(MID('データ用（自動入力）'!Z9,19,5)="10050","自由形50ｍ",IF(MID('データ用（自動入力）'!Z9,19,5)="10100","自由形100ｍ",IF(MID('データ用（自動入力）'!Z9,19,5)="10200","自由形200ｍ",IF(MID('データ用（自動入力）'!Z9,19,5)="20025","背泳ぎ25ｍ",IF(MID('データ用（自動入力）'!Z9,19,5)="20050","背泳ぎ50ｍ",IF(MID('データ用（自動入力）'!Z9,19,5)="20100","背泳ぎ100ｍ",IF(MID('データ用（自動入力）'!Z9,19,5)="20200","背泳ぎ200ｍ",IF(MID('データ用（自動入力）'!Z9,19,5)="30025","平泳ぎ25ｍ",IF(MID('データ用（自動入力）'!Z9,19,5)="30050","平泳ぎ50ｍ",IF(MID('データ用（自動入力）'!Z9,19,5)="30100","平泳ぎ100ｍ",IF(MID('データ用（自動入力）'!Z9,19,5)="30200","平泳ぎ200ｍ",IF(MID('データ用（自動入力）'!Z9,19,5)="40025","バタフライ25ｍ",IF(MID('データ用（自動入力）'!Z9,19,5)="40050","バラフライ50ｍ",IF(MID('データ用（自動入力）'!Z9,19,5)="40100","バタフライ100ｍ",IF(MID('データ用（自動入力）'!Z9,19,5)="40200","バタフライ200ｍ",IF(MID('データ用（自動入力）'!Z9,19,5)="50100","個人メドレー100ｍ",IF(MID('データ用（自動入力）'!Z9,19,5)="50200","個人メドレー200ｍ","")))))))))))))))))))</f>
        <v>自動入力</v>
      </c>
      <c r="U23" s="115"/>
      <c r="V23" s="115"/>
      <c r="W23" s="115"/>
      <c r="X23" s="116"/>
      <c r="Y23" s="120" t="str">
        <f>IF(MID('データ用（自動入力）'!Z9,25,5)="","自動入力",IF(MID('データ用（自動入力）'!Z9,25,5)="10025","自由形25ｍ",IF(MID('データ用（自動入力）'!Z9,25,5)="10050","自由形50ｍ",IF(MID('データ用（自動入力）'!Z9,25,5)="10100","自由形100ｍ",IF(MID('データ用（自動入力）'!Z9,25,5)="10200","自由形200ｍ",IF(MID('データ用（自動入力）'!Z9,25,5)="20025","背泳ぎ25ｍ",IF(MID('データ用（自動入力）'!Z9,25,5)="20050","背泳ぎ50ｍ",IF(MID('データ用（自動入力）'!Z9,25,5)="20100","背泳ぎ100ｍ",IF(MID('データ用（自動入力）'!Z9,25,5)="20200","背泳ぎ200ｍ",IF(MID('データ用（自動入力）'!Z9,25,5)="30025","平泳ぎ25ｍ",IF(MID('データ用（自動入力）'!Z9,25,5)="30050","平泳ぎ50ｍ",IF(MID('データ用（自動入力）'!Z9,25,5)="30100","平泳ぎ100ｍ",IF(MID('データ用（自動入力）'!Z9,25,5)="30200","平泳ぎ200ｍ",IF(MID('データ用（自動入力）'!Z9,25,5)="40025","バタフライ25ｍ",IF(MID('データ用（自動入力）'!Z9,25,5)="40050","バラフライ50ｍ",IF(MID('データ用（自動入力）'!Z9,25,5)="40100","バタフライ100ｍ",IF(MID('データ用（自動入力）'!Z9,25,5)="40200","バタフライ200ｍ",IF(MID('データ用（自動入力）'!Z9,25,5)="50100","個人メドレー100ｍ",IF(MID('データ用（自動入力）'!Z9,25,5)="50200","個人メドレー200ｍ","")))))))))))))))))))</f>
        <v>自動入力</v>
      </c>
      <c r="Z23" s="115"/>
      <c r="AA23" s="115"/>
      <c r="AB23" s="115"/>
      <c r="AC23" s="116"/>
      <c r="AD23" s="120" t="str">
        <f>IF(MID('データ用（自動入力）'!Z9,31,5)="","自動入力",IF(MID('データ用（自動入力）'!Z9,31,5)="10025","自由形25ｍ",IF(MID('データ用（自動入力）'!Z9,31,5)="10050","自由形50ｍ",IF(MID('データ用（自動入力）'!Z9,31,5)="10100","自由形100ｍ",IF(MID('データ用（自動入力）'!Z9,31,5)="10200","自由形200ｍ",IF(MID('データ用（自動入力）'!Z9,31,5)="20025","背泳ぎ25ｍ",IF(MID('データ用（自動入力）'!Z9,31,5)="20050","背泳ぎ50ｍ",IF(MID('データ用（自動入力）'!Z9,31,5)="20100","背泳ぎ100ｍ",IF(MID('データ用（自動入力）'!Z9,31,5)="20200","背泳ぎ200ｍ",IF(MID('データ用（自動入力）'!Z9,31,5)="30025","平泳ぎ25ｍ",IF(MID('データ用（自動入力）'!Z9,31,5)="30050","平泳ぎ50ｍ",IF(MID('データ用（自動入力）'!Z9,31,5)="30100","平泳ぎ100ｍ",IF(MID('データ用（自動入力）'!Z9,31,5)="30200","平泳ぎ200ｍ",IF(MID('データ用（自動入力）'!Z9,31,5)="40025","バタフライ25ｍ",IF(MID('データ用（自動入力）'!Z9,31,5)="40050","バラフライ50ｍ",IF(MID('データ用（自動入力）'!Z9,31,5)="40100","バタフライ100ｍ",IF(MID('データ用（自動入力）'!Z9,31,5)="40200","バタフライ200ｍ",IF(MID('データ用（自動入力）'!Z9,31,5)="50100","個人メドレー100ｍ",IF(MID('データ用（自動入力）'!Z9,31,5)="50200","個人メドレー200ｍ","")))))))))))))))))))</f>
        <v>自動入力</v>
      </c>
      <c r="AE23" s="115"/>
      <c r="AF23" s="115"/>
      <c r="AG23" s="115"/>
      <c r="AH23" s="116"/>
      <c r="AI23" s="120" t="str">
        <f>IF(MID('データ用（自動入力）'!Z9,37,5)="","自動入力",IF(MID('データ用（自動入力）'!Z9,37,5)="10025","自由形25ｍ",IF(MID('データ用（自動入力）'!Z9,37,5)="10050","自由形50ｍ",IF(MID('データ用（自動入力）'!Z9,37,5)="10100","自由形100ｍ",IF(MID('データ用（自動入力）'!Z9,37,5)="10200","自由形200ｍ",IF(MID('データ用（自動入力）'!Z9,37,5)="20025","背泳ぎ25ｍ",IF(MID('データ用（自動入力）'!Z9,37,5)="20050","背泳ぎ50ｍ",IF(MID('データ用（自動入力）'!Z9,37,5)="20100","背泳ぎ100ｍ",IF(MID('データ用（自動入力）'!Z9,37,5)="20200","背泳ぎ200ｍ",IF(MID('データ用（自動入力）'!Z9,37,5)="30025","平泳ぎ25ｍ",IF(MID('データ用（自動入力）'!Z9,37,5)="30050","平泳ぎ50ｍ",IF(MID('データ用（自動入力）'!Z9,37,5)="30100","平泳ぎ100ｍ",IF(MID('データ用（自動入力）'!Z9,37,5)="30200","平泳ぎ200ｍ",IF(MID('データ用（自動入力）'!Z9,37,5)="40025","バタフライ25ｍ",IF(MID('データ用（自動入力）'!Z9,37,5)="40050","バラフライ50ｍ",IF(MID('データ用（自動入力）'!Z9,37,5)="40100","バタフライ100ｍ",IF(MID('データ用（自動入力）'!Z9,37,5)="40200","バタフライ200ｍ",IF(MID('データ用（自動入力）'!Z9,37,5)="50100","個人メドレー100ｍ",IF(MID('データ用（自動入力）'!Z9,37,5)="50200","個人メドレー200ｍ","")))))))))))))))))))</f>
        <v>自動入力</v>
      </c>
      <c r="AJ23" s="115"/>
      <c r="AK23" s="115"/>
      <c r="AL23" s="115"/>
      <c r="AM23" s="122"/>
    </row>
    <row r="24" spans="1:39" ht="19.5" customHeight="1" x14ac:dyDescent="0.15">
      <c r="A24" s="159"/>
      <c r="B24" s="74" t="str">
        <f>IF('参加申込一覧表(入力お願い致します）'!B15="","",'参加申込一覧表(入力お願い致します）'!B15)</f>
        <v/>
      </c>
      <c r="C24" s="147"/>
      <c r="D24" s="149"/>
      <c r="E24" s="117"/>
      <c r="F24" s="118"/>
      <c r="G24" s="118"/>
      <c r="H24" s="118"/>
      <c r="I24" s="119"/>
      <c r="J24" s="121"/>
      <c r="K24" s="118"/>
      <c r="L24" s="118"/>
      <c r="M24" s="118"/>
      <c r="N24" s="119"/>
      <c r="O24" s="121"/>
      <c r="P24" s="118"/>
      <c r="Q24" s="118"/>
      <c r="R24" s="118"/>
      <c r="S24" s="119"/>
      <c r="T24" s="121"/>
      <c r="U24" s="118"/>
      <c r="V24" s="118"/>
      <c r="W24" s="118"/>
      <c r="X24" s="119"/>
      <c r="Y24" s="121"/>
      <c r="Z24" s="118"/>
      <c r="AA24" s="118"/>
      <c r="AB24" s="118"/>
      <c r="AC24" s="119"/>
      <c r="AD24" s="121"/>
      <c r="AE24" s="118"/>
      <c r="AF24" s="118"/>
      <c r="AG24" s="118"/>
      <c r="AH24" s="119"/>
      <c r="AI24" s="121"/>
      <c r="AJ24" s="118"/>
      <c r="AK24" s="118"/>
      <c r="AL24" s="118"/>
      <c r="AM24" s="123"/>
    </row>
    <row r="25" spans="1:39" ht="15" customHeight="1" x14ac:dyDescent="0.15">
      <c r="A25" s="138">
        <v>9</v>
      </c>
      <c r="B25" s="73" t="str">
        <f>IF('参加申込一覧表(入力お願い致します）'!C16="","",'参加申込一覧表(入力お願い致します）'!C16)</f>
        <v/>
      </c>
      <c r="C25" s="146" t="str">
        <f>IF('参加申込一覧表(入力お願い致します）'!D16="","",'参加申込一覧表(入力お願い致します）'!D16)</f>
        <v/>
      </c>
      <c r="D25" s="148" t="str">
        <f>IF('参加申込一覧表(入力お願い致します）'!F16="","",'参加申込一覧表(入力お願い致します）'!F16)</f>
        <v/>
      </c>
      <c r="E25" s="114" t="str">
        <f>IF(LEFT('データ用（自動入力）'!Z10,5)="","自動入力",IF(LEFT('データ用（自動入力）'!Z10,5)="10025","自由形25ｍ",IF(LEFT('データ用（自動入力）'!Z10,5)="10050","自由形50ｍ",IF(LEFT('データ用（自動入力）'!Z10,5)="10100","自由形100ｍ",IF(LEFT('データ用（自動入力）'!Z10,5)="10200","自由形200ｍ",IF(LEFT('データ用（自動入力）'!Z10,5)="20025","背泳ぎ25ｍ",IF(LEFT('データ用（自動入力）'!Z10,5)="20050","背泳ぎ50ｍ",IF(LEFT('データ用（自動入力）'!Z10,5)="20100","背泳ぎ100ｍ",IF(LEFT('データ用（自動入力）'!Z10,5)="20200","背泳ぎ200ｍ",IF(LEFT('データ用（自動入力）'!Z10,5)="30025","平泳ぎ25ｍ",IF(LEFT('データ用（自動入力）'!Z10,5)="30050","平泳ぎ50ｍ",IF(LEFT('データ用（自動入力）'!Z10,5)="30100","平泳ぎ100ｍ",IF(LEFT('データ用（自動入力）'!Z10,5)="30200","平泳ぎ200ｍ",IF(LEFT('データ用（自動入力）'!Z10,5)="40025","バタフライ25ｍ",IF(LEFT('データ用（自動入力）'!Z10,5)="40050","バラフライ50ｍ",IF(LEFT('データ用（自動入力）'!Z10,5)="40100","バタフライ100ｍ",IF(LEFT('データ用（自動入力）'!Z10,5)="40200","バタフライ200ｍ",IF(LEFT('データ用（自動入力）'!Z10,5)="50100","個人メドレー100ｍ",IF(LEFT('データ用（自動入力）'!Z10,5)="50200","個人メドレー200ｍ","")))))))))))))))))))</f>
        <v>自動入力</v>
      </c>
      <c r="F25" s="115"/>
      <c r="G25" s="115"/>
      <c r="H25" s="115"/>
      <c r="I25" s="116"/>
      <c r="J25" s="120" t="str">
        <f>IF(MID('データ用（自動入力）'!Z10,7,5)="","自動入力",IF(MID('データ用（自動入力）'!Z10,7,5)="10025","自由形25ｍ",IF(MID('データ用（自動入力）'!Z10,7,5)="10050","自由形50ｍ",IF(MID('データ用（自動入力）'!Z10,7,5)="10100","自由形100ｍ",IF(MID('データ用（自動入力）'!Z10,7,5)="10200","自由形200ｍ",IF(MID('データ用（自動入力）'!Z10,7,5)="20025","背泳ぎ25ｍ",IF(MID('データ用（自動入力）'!Z10,7,5)="20050","背泳ぎ50ｍ",IF(MID('データ用（自動入力）'!Z10,7,5)="20100","背泳ぎ100ｍ",IF(MID('データ用（自動入力）'!Z10,7,5)="20200","背泳ぎ200ｍ",IF(MID('データ用（自動入力）'!Z10,7,5)="30025","平泳ぎ25ｍ",IF(MID('データ用（自動入力）'!Z10,7,5)="30050","平泳ぎ50ｍ",IF(MID('データ用（自動入力）'!Z10,7,5)="30100","平泳ぎ100ｍ",IF(MID('データ用（自動入力）'!Z10,7,5)="30200","平泳ぎ200ｍ",IF(MID('データ用（自動入力）'!Z10,7,5)="40025","バタフライ25ｍ",IF(MID('データ用（自動入力）'!Z10,7,5)="40050","バラフライ50ｍ",IF(MID('データ用（自動入力）'!Z10,7,5)="40100","バタフライ100ｍ",IF(MID('データ用（自動入力）'!Z10,7,5)="40200","バタフライ200ｍ",IF(MID('データ用（自動入力）'!Z10,7,5)="50100","個人メドレー100ｍ",IF(MID('データ用（自動入力）'!Z10,7,5)="50200","個人メドレー200ｍ","")))))))))))))))))))</f>
        <v>自動入力</v>
      </c>
      <c r="K25" s="115"/>
      <c r="L25" s="115"/>
      <c r="M25" s="115"/>
      <c r="N25" s="116"/>
      <c r="O25" s="120" t="str">
        <f>IF(MID('データ用（自動入力）'!Z10,13,5)="","自動入力",IF(MID('データ用（自動入力）'!Z10,13,5)="10025","自由形25ｍ",IF(MID('データ用（自動入力）'!Z10,13,5)="10050","自由形50ｍ",IF(MID('データ用（自動入力）'!Z10,13,5)="10100","自由形100ｍ",IF(MID('データ用（自動入力）'!Z10,13,5)="10200","自由形200ｍ",IF(MID('データ用（自動入力）'!Z10,13,5)="20025","背泳ぎ25ｍ",IF(MID('データ用（自動入力）'!Z10,13,5)="20050","背泳ぎ50ｍ",IF(MID('データ用（自動入力）'!Z10,13,5)="20100","背泳ぎ100ｍ",IF(MID('データ用（自動入力）'!Z10,13,5)="20200","背泳ぎ200ｍ",IF(MID('データ用（自動入力）'!Z10,13,5)="30025","平泳ぎ25ｍ",IF(MID('データ用（自動入力）'!Z10,13,5)="30050","平泳ぎ50ｍ",IF(MID('データ用（自動入力）'!Z10,13,5)="30100","平泳ぎ100ｍ",IF(MID('データ用（自動入力）'!Z10,13,5)="30200","平泳ぎ200ｍ",IF(MID('データ用（自動入力）'!Z10,13,5)="40025","バタフライ25ｍ",IF(MID('データ用（自動入力）'!Z10,13,5)="40050","バラフライ50ｍ",IF(MID('データ用（自動入力）'!Z10,13,5)="40100","バタフライ100ｍ",IF(MID('データ用（自動入力）'!Z10,13,5)="40200","バタフライ200ｍ",IF(MID('データ用（自動入力）'!Z10,13,5)="50100","個人メドレー100ｍ",IF(MID('データ用（自動入力）'!Z10,13,5)="50200","個人メドレー200ｍ","")))))))))))))))))))</f>
        <v>自動入力</v>
      </c>
      <c r="P25" s="115"/>
      <c r="Q25" s="115"/>
      <c r="R25" s="115"/>
      <c r="S25" s="116"/>
      <c r="T25" s="120" t="str">
        <f>IF(MID('データ用（自動入力）'!Z10,19,5)="","自動入力",IF(MID('データ用（自動入力）'!Z10,19,5)="10025","自由形25ｍ",IF(MID('データ用（自動入力）'!Z10,19,5)="10050","自由形50ｍ",IF(MID('データ用（自動入力）'!Z10,19,5)="10100","自由形100ｍ",IF(MID('データ用（自動入力）'!Z10,19,5)="10200","自由形200ｍ",IF(MID('データ用（自動入力）'!Z10,19,5)="20025","背泳ぎ25ｍ",IF(MID('データ用（自動入力）'!Z10,19,5)="20050","背泳ぎ50ｍ",IF(MID('データ用（自動入力）'!Z10,19,5)="20100","背泳ぎ100ｍ",IF(MID('データ用（自動入力）'!Z10,19,5)="20200","背泳ぎ200ｍ",IF(MID('データ用（自動入力）'!Z10,19,5)="30025","平泳ぎ25ｍ",IF(MID('データ用（自動入力）'!Z10,19,5)="30050","平泳ぎ50ｍ",IF(MID('データ用（自動入力）'!Z10,19,5)="30100","平泳ぎ100ｍ",IF(MID('データ用（自動入力）'!Z10,19,5)="30200","平泳ぎ200ｍ",IF(MID('データ用（自動入力）'!Z10,19,5)="40025","バタフライ25ｍ",IF(MID('データ用（自動入力）'!Z10,19,5)="40050","バラフライ50ｍ",IF(MID('データ用（自動入力）'!Z10,19,5)="40100","バタフライ100ｍ",IF(MID('データ用（自動入力）'!Z10,19,5)="40200","バタフライ200ｍ",IF(MID('データ用（自動入力）'!Z10,19,5)="50100","個人メドレー100ｍ",IF(MID('データ用（自動入力）'!Z10,19,5)="50200","個人メドレー200ｍ","")))))))))))))))))))</f>
        <v>自動入力</v>
      </c>
      <c r="U25" s="115"/>
      <c r="V25" s="115"/>
      <c r="W25" s="115"/>
      <c r="X25" s="116"/>
      <c r="Y25" s="120" t="str">
        <f>IF(MID('データ用（自動入力）'!Z10,25,5)="","自動入力",IF(MID('データ用（自動入力）'!Z10,25,5)="10025","自由形25ｍ",IF(MID('データ用（自動入力）'!Z10,25,5)="10050","自由形50ｍ",IF(MID('データ用（自動入力）'!Z10,25,5)="10100","自由形100ｍ",IF(MID('データ用（自動入力）'!Z10,25,5)="10200","自由形200ｍ",IF(MID('データ用（自動入力）'!Z10,25,5)="20025","背泳ぎ25ｍ",IF(MID('データ用（自動入力）'!Z10,25,5)="20050","背泳ぎ50ｍ",IF(MID('データ用（自動入力）'!Z10,25,5)="20100","背泳ぎ100ｍ",IF(MID('データ用（自動入力）'!Z10,25,5)="20200","背泳ぎ200ｍ",IF(MID('データ用（自動入力）'!Z10,25,5)="30025","平泳ぎ25ｍ",IF(MID('データ用（自動入力）'!Z10,25,5)="30050","平泳ぎ50ｍ",IF(MID('データ用（自動入力）'!Z10,25,5)="30100","平泳ぎ100ｍ",IF(MID('データ用（自動入力）'!Z10,25,5)="30200","平泳ぎ200ｍ",IF(MID('データ用（自動入力）'!Z10,25,5)="40025","バタフライ25ｍ",IF(MID('データ用（自動入力）'!Z10,25,5)="40050","バラフライ50ｍ",IF(MID('データ用（自動入力）'!Z10,25,5)="40100","バタフライ100ｍ",IF(MID('データ用（自動入力）'!Z10,25,5)="40200","バタフライ200ｍ",IF(MID('データ用（自動入力）'!Z10,25,5)="50100","個人メドレー100ｍ",IF(MID('データ用（自動入力）'!Z10,25,5)="50200","個人メドレー200ｍ","")))))))))))))))))))</f>
        <v>自動入力</v>
      </c>
      <c r="Z25" s="115"/>
      <c r="AA25" s="115"/>
      <c r="AB25" s="115"/>
      <c r="AC25" s="116"/>
      <c r="AD25" s="120" t="str">
        <f>IF(MID('データ用（自動入力）'!Z10,31,5)="","自動入力",IF(MID('データ用（自動入力）'!Z10,31,5)="10025","自由形25ｍ",IF(MID('データ用（自動入力）'!Z10,31,5)="10050","自由形50ｍ",IF(MID('データ用（自動入力）'!Z10,31,5)="10100","自由形100ｍ",IF(MID('データ用（自動入力）'!Z10,31,5)="10200","自由形200ｍ",IF(MID('データ用（自動入力）'!Z10,31,5)="20025","背泳ぎ25ｍ",IF(MID('データ用（自動入力）'!Z10,31,5)="20050","背泳ぎ50ｍ",IF(MID('データ用（自動入力）'!Z10,31,5)="20100","背泳ぎ100ｍ",IF(MID('データ用（自動入力）'!Z10,31,5)="20200","背泳ぎ200ｍ",IF(MID('データ用（自動入力）'!Z10,31,5)="30025","平泳ぎ25ｍ",IF(MID('データ用（自動入力）'!Z10,31,5)="30050","平泳ぎ50ｍ",IF(MID('データ用（自動入力）'!Z10,31,5)="30100","平泳ぎ100ｍ",IF(MID('データ用（自動入力）'!Z10,31,5)="30200","平泳ぎ200ｍ",IF(MID('データ用（自動入力）'!Z10,31,5)="40025","バタフライ25ｍ",IF(MID('データ用（自動入力）'!Z10,31,5)="40050","バラフライ50ｍ",IF(MID('データ用（自動入力）'!Z10,31,5)="40100","バタフライ100ｍ",IF(MID('データ用（自動入力）'!Z10,31,5)="40200","バタフライ200ｍ",IF(MID('データ用（自動入力）'!Z10,31,5)="50100","個人メドレー100ｍ",IF(MID('データ用（自動入力）'!Z10,31,5)="50200","個人メドレー200ｍ","")))))))))))))))))))</f>
        <v>自動入力</v>
      </c>
      <c r="AE25" s="115"/>
      <c r="AF25" s="115"/>
      <c r="AG25" s="115"/>
      <c r="AH25" s="116"/>
      <c r="AI25" s="120" t="str">
        <f>IF(MID('データ用（自動入力）'!Z10,37,5)="","自動入力",IF(MID('データ用（自動入力）'!Z10,37,5)="10025","自由形25ｍ",IF(MID('データ用（自動入力）'!Z10,37,5)="10050","自由形50ｍ",IF(MID('データ用（自動入力）'!Z10,37,5)="10100","自由形100ｍ",IF(MID('データ用（自動入力）'!Z10,37,5)="10200","自由形200ｍ",IF(MID('データ用（自動入力）'!Z10,37,5)="20025","背泳ぎ25ｍ",IF(MID('データ用（自動入力）'!Z10,37,5)="20050","背泳ぎ50ｍ",IF(MID('データ用（自動入力）'!Z10,37,5)="20100","背泳ぎ100ｍ",IF(MID('データ用（自動入力）'!Z10,37,5)="20200","背泳ぎ200ｍ",IF(MID('データ用（自動入力）'!Z10,37,5)="30025","平泳ぎ25ｍ",IF(MID('データ用（自動入力）'!Z10,37,5)="30050","平泳ぎ50ｍ",IF(MID('データ用（自動入力）'!Z10,37,5)="30100","平泳ぎ100ｍ",IF(MID('データ用（自動入力）'!Z10,37,5)="30200","平泳ぎ200ｍ",IF(MID('データ用（自動入力）'!Z10,37,5)="40025","バタフライ25ｍ",IF(MID('データ用（自動入力）'!Z10,37,5)="40050","バラフライ50ｍ",IF(MID('データ用（自動入力）'!Z10,37,5)="40100","バタフライ100ｍ",IF(MID('データ用（自動入力）'!Z10,37,5)="40200","バタフライ200ｍ",IF(MID('データ用（自動入力）'!Z10,37,5)="50100","個人メドレー100ｍ",IF(MID('データ用（自動入力）'!Z10,37,5)="50200","個人メドレー200ｍ","")))))))))))))))))))</f>
        <v>自動入力</v>
      </c>
      <c r="AJ25" s="115"/>
      <c r="AK25" s="115"/>
      <c r="AL25" s="115"/>
      <c r="AM25" s="122"/>
    </row>
    <row r="26" spans="1:39" ht="19.5" customHeight="1" x14ac:dyDescent="0.15">
      <c r="A26" s="139"/>
      <c r="B26" s="74" t="str">
        <f>IF('参加申込一覧表(入力お願い致します）'!B16="","",'参加申込一覧表(入力お願い致します）'!B16)</f>
        <v/>
      </c>
      <c r="C26" s="147"/>
      <c r="D26" s="149"/>
      <c r="E26" s="117"/>
      <c r="F26" s="118"/>
      <c r="G26" s="118"/>
      <c r="H26" s="118"/>
      <c r="I26" s="119"/>
      <c r="J26" s="121"/>
      <c r="K26" s="118"/>
      <c r="L26" s="118"/>
      <c r="M26" s="118"/>
      <c r="N26" s="119"/>
      <c r="O26" s="121"/>
      <c r="P26" s="118"/>
      <c r="Q26" s="118"/>
      <c r="R26" s="118"/>
      <c r="S26" s="119"/>
      <c r="T26" s="121"/>
      <c r="U26" s="118"/>
      <c r="V26" s="118"/>
      <c r="W26" s="118"/>
      <c r="X26" s="119"/>
      <c r="Y26" s="121"/>
      <c r="Z26" s="118"/>
      <c r="AA26" s="118"/>
      <c r="AB26" s="118"/>
      <c r="AC26" s="119"/>
      <c r="AD26" s="121"/>
      <c r="AE26" s="118"/>
      <c r="AF26" s="118"/>
      <c r="AG26" s="118"/>
      <c r="AH26" s="119"/>
      <c r="AI26" s="121"/>
      <c r="AJ26" s="118"/>
      <c r="AK26" s="118"/>
      <c r="AL26" s="118"/>
      <c r="AM26" s="123"/>
    </row>
    <row r="27" spans="1:39" ht="15" customHeight="1" x14ac:dyDescent="0.15">
      <c r="A27" s="138">
        <v>10</v>
      </c>
      <c r="B27" s="73" t="str">
        <f>IF('参加申込一覧表(入力お願い致します）'!C17="","",'参加申込一覧表(入力お願い致します）'!C17)</f>
        <v/>
      </c>
      <c r="C27" s="146" t="str">
        <f>IF('参加申込一覧表(入力お願い致します）'!D17="","",'参加申込一覧表(入力お願い致します）'!D17)</f>
        <v/>
      </c>
      <c r="D27" s="148" t="str">
        <f>IF('参加申込一覧表(入力お願い致します）'!F17="","",'参加申込一覧表(入力お願い致します）'!F17)</f>
        <v/>
      </c>
      <c r="E27" s="114" t="str">
        <f>IF(LEFT('データ用（自動入力）'!Z11,5)="","自動入力",IF(LEFT('データ用（自動入力）'!Z11,5)="10025","自由形25ｍ",IF(LEFT('データ用（自動入力）'!Z11,5)="10050","自由形50ｍ",IF(LEFT('データ用（自動入力）'!Z11,5)="10100","自由形100ｍ",IF(LEFT('データ用（自動入力）'!Z11,5)="10200","自由形200ｍ",IF(LEFT('データ用（自動入力）'!Z11,5)="20025","背泳ぎ25ｍ",IF(LEFT('データ用（自動入力）'!Z11,5)="20050","背泳ぎ50ｍ",IF(LEFT('データ用（自動入力）'!Z11,5)="20100","背泳ぎ100ｍ",IF(LEFT('データ用（自動入力）'!Z11,5)="20200","背泳ぎ200ｍ",IF(LEFT('データ用（自動入力）'!Z11,5)="30025","平泳ぎ25ｍ",IF(LEFT('データ用（自動入力）'!Z11,5)="30050","平泳ぎ50ｍ",IF(LEFT('データ用（自動入力）'!Z11,5)="30100","平泳ぎ100ｍ",IF(LEFT('データ用（自動入力）'!Z11,5)="30200","平泳ぎ200ｍ",IF(LEFT('データ用（自動入力）'!Z11,5)="40025","バタフライ25ｍ",IF(LEFT('データ用（自動入力）'!Z11,5)="40050","バラフライ50ｍ",IF(LEFT('データ用（自動入力）'!Z11,5)="40100","バタフライ100ｍ",IF(LEFT('データ用（自動入力）'!Z11,5)="40200","バタフライ200ｍ",IF(LEFT('データ用（自動入力）'!Z11,5)="50100","個人メドレー100ｍ",IF(LEFT('データ用（自動入力）'!Z11,5)="50200","個人メドレー200ｍ","")))))))))))))))))))</f>
        <v>自動入力</v>
      </c>
      <c r="F27" s="115"/>
      <c r="G27" s="115"/>
      <c r="H27" s="115"/>
      <c r="I27" s="116"/>
      <c r="J27" s="120" t="str">
        <f>IF(MID('データ用（自動入力）'!Z11,7,5)="","自動入力",IF(MID('データ用（自動入力）'!Z11,7,5)="10025","自由形25ｍ",IF(MID('データ用（自動入力）'!Z11,7,5)="10050","自由形50ｍ",IF(MID('データ用（自動入力）'!Z11,7,5)="10100","自由形100ｍ",IF(MID('データ用（自動入力）'!Z11,7,5)="10200","自由形200ｍ",IF(MID('データ用（自動入力）'!Z11,7,5)="20025","背泳ぎ25ｍ",IF(MID('データ用（自動入力）'!Z11,7,5)="20050","背泳ぎ50ｍ",IF(MID('データ用（自動入力）'!Z11,7,5)="20100","背泳ぎ100ｍ",IF(MID('データ用（自動入力）'!Z11,7,5)="20200","背泳ぎ200ｍ",IF(MID('データ用（自動入力）'!Z11,7,5)="30025","平泳ぎ25ｍ",IF(MID('データ用（自動入力）'!Z11,7,5)="30050","平泳ぎ50ｍ",IF(MID('データ用（自動入力）'!Z11,7,5)="30100","平泳ぎ100ｍ",IF(MID('データ用（自動入力）'!Z11,7,5)="30200","平泳ぎ200ｍ",IF(MID('データ用（自動入力）'!Z11,7,5)="40025","バタフライ25ｍ",IF(MID('データ用（自動入力）'!Z11,7,5)="40050","バラフライ50ｍ",IF(MID('データ用（自動入力）'!Z11,7,5)="40100","バタフライ100ｍ",IF(MID('データ用（自動入力）'!Z11,7,5)="40200","バタフライ200ｍ",IF(MID('データ用（自動入力）'!Z11,7,5)="50100","個人メドレー100ｍ",IF(MID('データ用（自動入力）'!Z11,7,5)="50200","個人メドレー200ｍ","")))))))))))))))))))</f>
        <v>自動入力</v>
      </c>
      <c r="K27" s="115"/>
      <c r="L27" s="115"/>
      <c r="M27" s="115"/>
      <c r="N27" s="116"/>
      <c r="O27" s="120" t="str">
        <f>IF(MID('データ用（自動入力）'!Z11,13,5)="","自動入力",IF(MID('データ用（自動入力）'!Z11,13,5)="10025","自由形25ｍ",IF(MID('データ用（自動入力）'!Z11,13,5)="10050","自由形50ｍ",IF(MID('データ用（自動入力）'!Z11,13,5)="10100","自由形100ｍ",IF(MID('データ用（自動入力）'!Z11,13,5)="10200","自由形200ｍ",IF(MID('データ用（自動入力）'!Z11,13,5)="20025","背泳ぎ25ｍ",IF(MID('データ用（自動入力）'!Z11,13,5)="20050","背泳ぎ50ｍ",IF(MID('データ用（自動入力）'!Z11,13,5)="20100","背泳ぎ100ｍ",IF(MID('データ用（自動入力）'!Z11,13,5)="20200","背泳ぎ200ｍ",IF(MID('データ用（自動入力）'!Z11,13,5)="30025","平泳ぎ25ｍ",IF(MID('データ用（自動入力）'!Z11,13,5)="30050","平泳ぎ50ｍ",IF(MID('データ用（自動入力）'!Z11,13,5)="30100","平泳ぎ100ｍ",IF(MID('データ用（自動入力）'!Z11,13,5)="30200","平泳ぎ200ｍ",IF(MID('データ用（自動入力）'!Z11,13,5)="40025","バタフライ25ｍ",IF(MID('データ用（自動入力）'!Z11,13,5)="40050","バラフライ50ｍ",IF(MID('データ用（自動入力）'!Z11,13,5)="40100","バタフライ100ｍ",IF(MID('データ用（自動入力）'!Z11,13,5)="40200","バタフライ200ｍ",IF(MID('データ用（自動入力）'!Z11,13,5)="50100","個人メドレー100ｍ",IF(MID('データ用（自動入力）'!Z11,13,5)="50200","個人メドレー200ｍ","")))))))))))))))))))</f>
        <v>自動入力</v>
      </c>
      <c r="P27" s="115"/>
      <c r="Q27" s="115"/>
      <c r="R27" s="115"/>
      <c r="S27" s="116"/>
      <c r="T27" s="120" t="str">
        <f>IF(MID('データ用（自動入力）'!Z11,19,5)="","自動入力",IF(MID('データ用（自動入力）'!Z11,19,5)="10025","自由形25ｍ",IF(MID('データ用（自動入力）'!Z11,19,5)="10050","自由形50ｍ",IF(MID('データ用（自動入力）'!Z11,19,5)="10100","自由形100ｍ",IF(MID('データ用（自動入力）'!Z11,19,5)="10200","自由形200ｍ",IF(MID('データ用（自動入力）'!Z11,19,5)="20025","背泳ぎ25ｍ",IF(MID('データ用（自動入力）'!Z11,19,5)="20050","背泳ぎ50ｍ",IF(MID('データ用（自動入力）'!Z11,19,5)="20100","背泳ぎ100ｍ",IF(MID('データ用（自動入力）'!Z11,19,5)="20200","背泳ぎ200ｍ",IF(MID('データ用（自動入力）'!Z11,19,5)="30025","平泳ぎ25ｍ",IF(MID('データ用（自動入力）'!Z11,19,5)="30050","平泳ぎ50ｍ",IF(MID('データ用（自動入力）'!Z11,19,5)="30100","平泳ぎ100ｍ",IF(MID('データ用（自動入力）'!Z11,19,5)="30200","平泳ぎ200ｍ",IF(MID('データ用（自動入力）'!Z11,19,5)="40025","バタフライ25ｍ",IF(MID('データ用（自動入力）'!Z11,19,5)="40050","バラフライ50ｍ",IF(MID('データ用（自動入力）'!Z11,19,5)="40100","バタフライ100ｍ",IF(MID('データ用（自動入力）'!Z11,19,5)="40200","バタフライ200ｍ",IF(MID('データ用（自動入力）'!Z11,19,5)="50100","個人メドレー100ｍ",IF(MID('データ用（自動入力）'!Z11,19,5)="50200","個人メドレー200ｍ","")))))))))))))))))))</f>
        <v>自動入力</v>
      </c>
      <c r="U27" s="115"/>
      <c r="V27" s="115"/>
      <c r="W27" s="115"/>
      <c r="X27" s="116"/>
      <c r="Y27" s="120" t="str">
        <f>IF(MID('データ用（自動入力）'!Z11,25,5)="","自動入力",IF(MID('データ用（自動入力）'!Z11,25,5)="10025","自由形25ｍ",IF(MID('データ用（自動入力）'!Z11,25,5)="10050","自由形50ｍ",IF(MID('データ用（自動入力）'!Z11,25,5)="10100","自由形100ｍ",IF(MID('データ用（自動入力）'!Z11,25,5)="10200","自由形200ｍ",IF(MID('データ用（自動入力）'!Z11,25,5)="20025","背泳ぎ25ｍ",IF(MID('データ用（自動入力）'!Z11,25,5)="20050","背泳ぎ50ｍ",IF(MID('データ用（自動入力）'!Z11,25,5)="20100","背泳ぎ100ｍ",IF(MID('データ用（自動入力）'!Z11,25,5)="20200","背泳ぎ200ｍ",IF(MID('データ用（自動入力）'!Z11,25,5)="30025","平泳ぎ25ｍ",IF(MID('データ用（自動入力）'!Z11,25,5)="30050","平泳ぎ50ｍ",IF(MID('データ用（自動入力）'!Z11,25,5)="30100","平泳ぎ100ｍ",IF(MID('データ用（自動入力）'!Z11,25,5)="30200","平泳ぎ200ｍ",IF(MID('データ用（自動入力）'!Z11,25,5)="40025","バタフライ25ｍ",IF(MID('データ用（自動入力）'!Z11,25,5)="40050","バラフライ50ｍ",IF(MID('データ用（自動入力）'!Z11,25,5)="40100","バタフライ100ｍ",IF(MID('データ用（自動入力）'!Z11,25,5)="40200","バタフライ200ｍ",IF(MID('データ用（自動入力）'!Z11,25,5)="50100","個人メドレー100ｍ",IF(MID('データ用（自動入力）'!Z11,25,5)="50200","個人メドレー200ｍ","")))))))))))))))))))</f>
        <v>自動入力</v>
      </c>
      <c r="Z27" s="115"/>
      <c r="AA27" s="115"/>
      <c r="AB27" s="115"/>
      <c r="AC27" s="116"/>
      <c r="AD27" s="120" t="str">
        <f>IF(MID('データ用（自動入力）'!Z11,31,5)="","自動入力",IF(MID('データ用（自動入力）'!Z11,31,5)="10025","自由形25ｍ",IF(MID('データ用（自動入力）'!Z11,31,5)="10050","自由形50ｍ",IF(MID('データ用（自動入力）'!Z11,31,5)="10100","自由形100ｍ",IF(MID('データ用（自動入力）'!Z11,31,5)="10200","自由形200ｍ",IF(MID('データ用（自動入力）'!Z11,31,5)="20025","背泳ぎ25ｍ",IF(MID('データ用（自動入力）'!Z11,31,5)="20050","背泳ぎ50ｍ",IF(MID('データ用（自動入力）'!Z11,31,5)="20100","背泳ぎ100ｍ",IF(MID('データ用（自動入力）'!Z11,31,5)="20200","背泳ぎ200ｍ",IF(MID('データ用（自動入力）'!Z11,31,5)="30025","平泳ぎ25ｍ",IF(MID('データ用（自動入力）'!Z11,31,5)="30050","平泳ぎ50ｍ",IF(MID('データ用（自動入力）'!Z11,31,5)="30100","平泳ぎ100ｍ",IF(MID('データ用（自動入力）'!Z11,31,5)="30200","平泳ぎ200ｍ",IF(MID('データ用（自動入力）'!Z11,31,5)="40025","バタフライ25ｍ",IF(MID('データ用（自動入力）'!Z11,31,5)="40050","バラフライ50ｍ",IF(MID('データ用（自動入力）'!Z11,31,5)="40100","バタフライ100ｍ",IF(MID('データ用（自動入力）'!Z11,31,5)="40200","バタフライ200ｍ",IF(MID('データ用（自動入力）'!Z11,31,5)="50100","個人メドレー100ｍ",IF(MID('データ用（自動入力）'!Z11,31,5)="50200","個人メドレー200ｍ","")))))))))))))))))))</f>
        <v>自動入力</v>
      </c>
      <c r="AE27" s="115"/>
      <c r="AF27" s="115"/>
      <c r="AG27" s="115"/>
      <c r="AH27" s="116"/>
      <c r="AI27" s="120" t="str">
        <f>IF(MID('データ用（自動入力）'!Z11,37,5)="","自動入力",IF(MID('データ用（自動入力）'!Z11,37,5)="10025","自由形25ｍ",IF(MID('データ用（自動入力）'!Z11,37,5)="10050","自由形50ｍ",IF(MID('データ用（自動入力）'!Z11,37,5)="10100","自由形100ｍ",IF(MID('データ用（自動入力）'!Z11,37,5)="10200","自由形200ｍ",IF(MID('データ用（自動入力）'!Z11,37,5)="20025","背泳ぎ25ｍ",IF(MID('データ用（自動入力）'!Z11,37,5)="20050","背泳ぎ50ｍ",IF(MID('データ用（自動入力）'!Z11,37,5)="20100","背泳ぎ100ｍ",IF(MID('データ用（自動入力）'!Z11,37,5)="20200","背泳ぎ200ｍ",IF(MID('データ用（自動入力）'!Z11,37,5)="30025","平泳ぎ25ｍ",IF(MID('データ用（自動入力）'!Z11,37,5)="30050","平泳ぎ50ｍ",IF(MID('データ用（自動入力）'!Z11,37,5)="30100","平泳ぎ100ｍ",IF(MID('データ用（自動入力）'!Z11,37,5)="30200","平泳ぎ200ｍ",IF(MID('データ用（自動入力）'!Z11,37,5)="40025","バタフライ25ｍ",IF(MID('データ用（自動入力）'!Z11,37,5)="40050","バラフライ50ｍ",IF(MID('データ用（自動入力）'!Z11,37,5)="40100","バタフライ100ｍ",IF(MID('データ用（自動入力）'!Z11,37,5)="40200","バタフライ200ｍ",IF(MID('データ用（自動入力）'!Z11,37,5)="50100","個人メドレー100ｍ",IF(MID('データ用（自動入力）'!Z11,37,5)="50200","個人メドレー200ｍ","")))))))))))))))))))</f>
        <v>自動入力</v>
      </c>
      <c r="AJ27" s="115"/>
      <c r="AK27" s="115"/>
      <c r="AL27" s="115"/>
      <c r="AM27" s="122"/>
    </row>
    <row r="28" spans="1:39" ht="19.5" customHeight="1" x14ac:dyDescent="0.15">
      <c r="A28" s="159"/>
      <c r="B28" s="74" t="str">
        <f>IF('参加申込一覧表(入力お願い致します）'!B17="","",'参加申込一覧表(入力お願い致します）'!B17)</f>
        <v/>
      </c>
      <c r="C28" s="147"/>
      <c r="D28" s="149"/>
      <c r="E28" s="117"/>
      <c r="F28" s="118"/>
      <c r="G28" s="118"/>
      <c r="H28" s="118"/>
      <c r="I28" s="119"/>
      <c r="J28" s="121"/>
      <c r="K28" s="118"/>
      <c r="L28" s="118"/>
      <c r="M28" s="118"/>
      <c r="N28" s="119"/>
      <c r="O28" s="121"/>
      <c r="P28" s="118"/>
      <c r="Q28" s="118"/>
      <c r="R28" s="118"/>
      <c r="S28" s="119"/>
      <c r="T28" s="121"/>
      <c r="U28" s="118"/>
      <c r="V28" s="118"/>
      <c r="W28" s="118"/>
      <c r="X28" s="119"/>
      <c r="Y28" s="121"/>
      <c r="Z28" s="118"/>
      <c r="AA28" s="118"/>
      <c r="AB28" s="118"/>
      <c r="AC28" s="119"/>
      <c r="AD28" s="121"/>
      <c r="AE28" s="118"/>
      <c r="AF28" s="118"/>
      <c r="AG28" s="118"/>
      <c r="AH28" s="119"/>
      <c r="AI28" s="121"/>
      <c r="AJ28" s="118"/>
      <c r="AK28" s="118"/>
      <c r="AL28" s="118"/>
      <c r="AM28" s="123"/>
    </row>
    <row r="29" spans="1:39" ht="15" customHeight="1" x14ac:dyDescent="0.15">
      <c r="A29" s="138">
        <v>11</v>
      </c>
      <c r="B29" s="73" t="str">
        <f>IF('参加申込一覧表(入力お願い致します）'!C18="","",'参加申込一覧表(入力お願い致します）'!C18)</f>
        <v/>
      </c>
      <c r="C29" s="146" t="str">
        <f>IF('参加申込一覧表(入力お願い致します）'!D18="","",'参加申込一覧表(入力お願い致します）'!D18)</f>
        <v/>
      </c>
      <c r="D29" s="148" t="str">
        <f>IF('参加申込一覧表(入力お願い致します）'!F18="","",'参加申込一覧表(入力お願い致します）'!F18)</f>
        <v/>
      </c>
      <c r="E29" s="114" t="str">
        <f>IF(LEFT('データ用（自動入力）'!Z12,5)="","自動入力",IF(LEFT('データ用（自動入力）'!Z12,5)="10025","自由形25ｍ",IF(LEFT('データ用（自動入力）'!Z12,5)="10050","自由形50ｍ",IF(LEFT('データ用（自動入力）'!Z12,5)="10100","自由形100ｍ",IF(LEFT('データ用（自動入力）'!Z12,5)="10200","自由形200ｍ",IF(LEFT('データ用（自動入力）'!Z12,5)="20025","背泳ぎ25ｍ",IF(LEFT('データ用（自動入力）'!Z12,5)="20050","背泳ぎ50ｍ",IF(LEFT('データ用（自動入力）'!Z12,5)="20100","背泳ぎ100ｍ",IF(LEFT('データ用（自動入力）'!Z12,5)="20200","背泳ぎ200ｍ",IF(LEFT('データ用（自動入力）'!Z12,5)="30025","平泳ぎ25ｍ",IF(LEFT('データ用（自動入力）'!Z12,5)="30050","平泳ぎ50ｍ",IF(LEFT('データ用（自動入力）'!Z12,5)="30100","平泳ぎ100ｍ",IF(LEFT('データ用（自動入力）'!Z12,5)="30200","平泳ぎ200ｍ",IF(LEFT('データ用（自動入力）'!Z12,5)="40025","バタフライ25ｍ",IF(LEFT('データ用（自動入力）'!Z12,5)="40050","バラフライ50ｍ",IF(LEFT('データ用（自動入力）'!Z12,5)="40100","バタフライ100ｍ",IF(LEFT('データ用（自動入力）'!Z12,5)="40200","バタフライ200ｍ",IF(LEFT('データ用（自動入力）'!Z12,5)="50100","個人メドレー100ｍ",IF(LEFT('データ用（自動入力）'!Z12,5)="50200","個人メドレー200ｍ","")))))))))))))))))))</f>
        <v>自動入力</v>
      </c>
      <c r="F29" s="115"/>
      <c r="G29" s="115"/>
      <c r="H29" s="115"/>
      <c r="I29" s="116"/>
      <c r="J29" s="120" t="str">
        <f>IF(MID('データ用（自動入力）'!Z12,7,5)="","自動入力",IF(MID('データ用（自動入力）'!Z12,7,5)="10025","自由形25ｍ",IF(MID('データ用（自動入力）'!Z12,7,5)="10050","自由形50ｍ",IF(MID('データ用（自動入力）'!Z12,7,5)="10100","自由形100ｍ",IF(MID('データ用（自動入力）'!Z12,7,5)="10200","自由形200ｍ",IF(MID('データ用（自動入力）'!Z12,7,5)="20025","背泳ぎ25ｍ",IF(MID('データ用（自動入力）'!Z12,7,5)="20050","背泳ぎ50ｍ",IF(MID('データ用（自動入力）'!Z12,7,5)="20100","背泳ぎ100ｍ",IF(MID('データ用（自動入力）'!Z12,7,5)="20200","背泳ぎ200ｍ",IF(MID('データ用（自動入力）'!Z12,7,5)="30025","平泳ぎ25ｍ",IF(MID('データ用（自動入力）'!Z12,7,5)="30050","平泳ぎ50ｍ",IF(MID('データ用（自動入力）'!Z12,7,5)="30100","平泳ぎ100ｍ",IF(MID('データ用（自動入力）'!Z12,7,5)="30200","平泳ぎ200ｍ",IF(MID('データ用（自動入力）'!Z12,7,5)="40025","バタフライ25ｍ",IF(MID('データ用（自動入力）'!Z12,7,5)="40050","バラフライ50ｍ",IF(MID('データ用（自動入力）'!Z12,7,5)="40100","バタフライ100ｍ",IF(MID('データ用（自動入力）'!Z12,7,5)="40200","バタフライ200ｍ",IF(MID('データ用（自動入力）'!Z12,7,5)="50100","個人メドレー100ｍ",IF(MID('データ用（自動入力）'!Z12,7,5)="50200","個人メドレー200ｍ","")))))))))))))))))))</f>
        <v>自動入力</v>
      </c>
      <c r="K29" s="115"/>
      <c r="L29" s="115"/>
      <c r="M29" s="115"/>
      <c r="N29" s="116"/>
      <c r="O29" s="120" t="str">
        <f>IF(MID('データ用（自動入力）'!Z12,13,5)="","自動入力",IF(MID('データ用（自動入力）'!Z12,13,5)="10025","自由形25ｍ",IF(MID('データ用（自動入力）'!Z12,13,5)="10050","自由形50ｍ",IF(MID('データ用（自動入力）'!Z12,13,5)="10100","自由形100ｍ",IF(MID('データ用（自動入力）'!Z12,13,5)="10200","自由形200ｍ",IF(MID('データ用（自動入力）'!Z12,13,5)="20025","背泳ぎ25ｍ",IF(MID('データ用（自動入力）'!Z12,13,5)="20050","背泳ぎ50ｍ",IF(MID('データ用（自動入力）'!Z12,13,5)="20100","背泳ぎ100ｍ",IF(MID('データ用（自動入力）'!Z12,13,5)="20200","背泳ぎ200ｍ",IF(MID('データ用（自動入力）'!Z12,13,5)="30025","平泳ぎ25ｍ",IF(MID('データ用（自動入力）'!Z12,13,5)="30050","平泳ぎ50ｍ",IF(MID('データ用（自動入力）'!Z12,13,5)="30100","平泳ぎ100ｍ",IF(MID('データ用（自動入力）'!Z12,13,5)="30200","平泳ぎ200ｍ",IF(MID('データ用（自動入力）'!Z12,13,5)="40025","バタフライ25ｍ",IF(MID('データ用（自動入力）'!Z12,13,5)="40050","バラフライ50ｍ",IF(MID('データ用（自動入力）'!Z12,13,5)="40100","バタフライ100ｍ",IF(MID('データ用（自動入力）'!Z12,13,5)="40200","バタフライ200ｍ",IF(MID('データ用（自動入力）'!Z12,13,5)="50100","個人メドレー100ｍ",IF(MID('データ用（自動入力）'!Z12,13,5)="50200","個人メドレー200ｍ","")))))))))))))))))))</f>
        <v>自動入力</v>
      </c>
      <c r="P29" s="115"/>
      <c r="Q29" s="115"/>
      <c r="R29" s="115"/>
      <c r="S29" s="116"/>
      <c r="T29" s="120" t="str">
        <f>IF(MID('データ用（自動入力）'!Z12,19,5)="","自動入力",IF(MID('データ用（自動入力）'!Z12,19,5)="10025","自由形25ｍ",IF(MID('データ用（自動入力）'!Z12,19,5)="10050","自由形50ｍ",IF(MID('データ用（自動入力）'!Z12,19,5)="10100","自由形100ｍ",IF(MID('データ用（自動入力）'!Z12,19,5)="10200","自由形200ｍ",IF(MID('データ用（自動入力）'!Z12,19,5)="20025","背泳ぎ25ｍ",IF(MID('データ用（自動入力）'!Z12,19,5)="20050","背泳ぎ50ｍ",IF(MID('データ用（自動入力）'!Z12,19,5)="20100","背泳ぎ100ｍ",IF(MID('データ用（自動入力）'!Z12,19,5)="20200","背泳ぎ200ｍ",IF(MID('データ用（自動入力）'!Z12,19,5)="30025","平泳ぎ25ｍ",IF(MID('データ用（自動入力）'!Z12,19,5)="30050","平泳ぎ50ｍ",IF(MID('データ用（自動入力）'!Z12,19,5)="30100","平泳ぎ100ｍ",IF(MID('データ用（自動入力）'!Z12,19,5)="30200","平泳ぎ200ｍ",IF(MID('データ用（自動入力）'!Z12,19,5)="40025","バタフライ25ｍ",IF(MID('データ用（自動入力）'!Z12,19,5)="40050","バラフライ50ｍ",IF(MID('データ用（自動入力）'!Z12,19,5)="40100","バタフライ100ｍ",IF(MID('データ用（自動入力）'!Z12,19,5)="40200","バタフライ200ｍ",IF(MID('データ用（自動入力）'!Z12,19,5)="50100","個人メドレー100ｍ",IF(MID('データ用（自動入力）'!Z12,19,5)="50200","個人メドレー200ｍ","")))))))))))))))))))</f>
        <v>自動入力</v>
      </c>
      <c r="U29" s="115"/>
      <c r="V29" s="115"/>
      <c r="W29" s="115"/>
      <c r="X29" s="116"/>
      <c r="Y29" s="120" t="str">
        <f>IF(MID('データ用（自動入力）'!Z12,25,5)="","自動入力",IF(MID('データ用（自動入力）'!Z12,25,5)="10025","自由形25ｍ",IF(MID('データ用（自動入力）'!Z12,25,5)="10050","自由形50ｍ",IF(MID('データ用（自動入力）'!Z12,25,5)="10100","自由形100ｍ",IF(MID('データ用（自動入力）'!Z12,25,5)="10200","自由形200ｍ",IF(MID('データ用（自動入力）'!Z12,25,5)="20025","背泳ぎ25ｍ",IF(MID('データ用（自動入力）'!Z12,25,5)="20050","背泳ぎ50ｍ",IF(MID('データ用（自動入力）'!Z12,25,5)="20100","背泳ぎ100ｍ",IF(MID('データ用（自動入力）'!Z12,25,5)="20200","背泳ぎ200ｍ",IF(MID('データ用（自動入力）'!Z12,25,5)="30025","平泳ぎ25ｍ",IF(MID('データ用（自動入力）'!Z12,25,5)="30050","平泳ぎ50ｍ",IF(MID('データ用（自動入力）'!Z12,25,5)="30100","平泳ぎ100ｍ",IF(MID('データ用（自動入力）'!Z12,25,5)="30200","平泳ぎ200ｍ",IF(MID('データ用（自動入力）'!Z12,25,5)="40025","バタフライ25ｍ",IF(MID('データ用（自動入力）'!Z12,25,5)="40050","バラフライ50ｍ",IF(MID('データ用（自動入力）'!Z12,25,5)="40100","バタフライ100ｍ",IF(MID('データ用（自動入力）'!Z12,25,5)="40200","バタフライ200ｍ",IF(MID('データ用（自動入力）'!Z12,25,5)="50100","個人メドレー100ｍ",IF(MID('データ用（自動入力）'!Z12,25,5)="50200","個人メドレー200ｍ","")))))))))))))))))))</f>
        <v>自動入力</v>
      </c>
      <c r="Z29" s="115"/>
      <c r="AA29" s="115"/>
      <c r="AB29" s="115"/>
      <c r="AC29" s="116"/>
      <c r="AD29" s="120" t="str">
        <f>IF(MID('データ用（自動入力）'!Z12,31,5)="","自動入力",IF(MID('データ用（自動入力）'!Z12,31,5)="10025","自由形25ｍ",IF(MID('データ用（自動入力）'!Z12,31,5)="10050","自由形50ｍ",IF(MID('データ用（自動入力）'!Z12,31,5)="10100","自由形100ｍ",IF(MID('データ用（自動入力）'!Z12,31,5)="10200","自由形200ｍ",IF(MID('データ用（自動入力）'!Z12,31,5)="20025","背泳ぎ25ｍ",IF(MID('データ用（自動入力）'!Z12,31,5)="20050","背泳ぎ50ｍ",IF(MID('データ用（自動入力）'!Z12,31,5)="20100","背泳ぎ100ｍ",IF(MID('データ用（自動入力）'!Z12,31,5)="20200","背泳ぎ200ｍ",IF(MID('データ用（自動入力）'!Z12,31,5)="30025","平泳ぎ25ｍ",IF(MID('データ用（自動入力）'!Z12,31,5)="30050","平泳ぎ50ｍ",IF(MID('データ用（自動入力）'!Z12,31,5)="30100","平泳ぎ100ｍ",IF(MID('データ用（自動入力）'!Z12,31,5)="30200","平泳ぎ200ｍ",IF(MID('データ用（自動入力）'!Z12,31,5)="40025","バタフライ25ｍ",IF(MID('データ用（自動入力）'!Z12,31,5)="40050","バラフライ50ｍ",IF(MID('データ用（自動入力）'!Z12,31,5)="40100","バタフライ100ｍ",IF(MID('データ用（自動入力）'!Z12,31,5)="40200","バタフライ200ｍ",IF(MID('データ用（自動入力）'!Z12,31,5)="50100","個人メドレー100ｍ",IF(MID('データ用（自動入力）'!Z12,31,5)="50200","個人メドレー200ｍ","")))))))))))))))))))</f>
        <v>自動入力</v>
      </c>
      <c r="AE29" s="115"/>
      <c r="AF29" s="115"/>
      <c r="AG29" s="115"/>
      <c r="AH29" s="116"/>
      <c r="AI29" s="120" t="str">
        <f>IF(MID('データ用（自動入力）'!Z12,37,5)="","自動入力",IF(MID('データ用（自動入力）'!Z12,37,5)="10025","自由形25ｍ",IF(MID('データ用（自動入力）'!Z12,37,5)="10050","自由形50ｍ",IF(MID('データ用（自動入力）'!Z12,37,5)="10100","自由形100ｍ",IF(MID('データ用（自動入力）'!Z12,37,5)="10200","自由形200ｍ",IF(MID('データ用（自動入力）'!Z12,37,5)="20025","背泳ぎ25ｍ",IF(MID('データ用（自動入力）'!Z12,37,5)="20050","背泳ぎ50ｍ",IF(MID('データ用（自動入力）'!Z12,37,5)="20100","背泳ぎ100ｍ",IF(MID('データ用（自動入力）'!Z12,37,5)="20200","背泳ぎ200ｍ",IF(MID('データ用（自動入力）'!Z12,37,5)="30025","平泳ぎ25ｍ",IF(MID('データ用（自動入力）'!Z12,37,5)="30050","平泳ぎ50ｍ",IF(MID('データ用（自動入力）'!Z12,37,5)="30100","平泳ぎ100ｍ",IF(MID('データ用（自動入力）'!Z12,37,5)="30200","平泳ぎ200ｍ",IF(MID('データ用（自動入力）'!Z12,37,5)="40025","バタフライ25ｍ",IF(MID('データ用（自動入力）'!Z12,37,5)="40050","バラフライ50ｍ",IF(MID('データ用（自動入力）'!Z12,37,5)="40100","バタフライ100ｍ",IF(MID('データ用（自動入力）'!Z12,37,5)="40200","バタフライ200ｍ",IF(MID('データ用（自動入力）'!Z12,37,5)="50100","個人メドレー100ｍ",IF(MID('データ用（自動入力）'!Z12,37,5)="50200","個人メドレー200ｍ","")))))))))))))))))))</f>
        <v>自動入力</v>
      </c>
      <c r="AJ29" s="115"/>
      <c r="AK29" s="115"/>
      <c r="AL29" s="115"/>
      <c r="AM29" s="122"/>
    </row>
    <row r="30" spans="1:39" ht="19.5" customHeight="1" x14ac:dyDescent="0.15">
      <c r="A30" s="139"/>
      <c r="B30" s="74" t="str">
        <f>IF('参加申込一覧表(入力お願い致します）'!B18="","",'参加申込一覧表(入力お願い致します）'!B18)</f>
        <v/>
      </c>
      <c r="C30" s="147"/>
      <c r="D30" s="149"/>
      <c r="E30" s="117"/>
      <c r="F30" s="118"/>
      <c r="G30" s="118"/>
      <c r="H30" s="118"/>
      <c r="I30" s="119"/>
      <c r="J30" s="121"/>
      <c r="K30" s="118"/>
      <c r="L30" s="118"/>
      <c r="M30" s="118"/>
      <c r="N30" s="119"/>
      <c r="O30" s="121"/>
      <c r="P30" s="118"/>
      <c r="Q30" s="118"/>
      <c r="R30" s="118"/>
      <c r="S30" s="119"/>
      <c r="T30" s="121"/>
      <c r="U30" s="118"/>
      <c r="V30" s="118"/>
      <c r="W30" s="118"/>
      <c r="X30" s="119"/>
      <c r="Y30" s="121"/>
      <c r="Z30" s="118"/>
      <c r="AA30" s="118"/>
      <c r="AB30" s="118"/>
      <c r="AC30" s="119"/>
      <c r="AD30" s="121"/>
      <c r="AE30" s="118"/>
      <c r="AF30" s="118"/>
      <c r="AG30" s="118"/>
      <c r="AH30" s="119"/>
      <c r="AI30" s="121"/>
      <c r="AJ30" s="118"/>
      <c r="AK30" s="118"/>
      <c r="AL30" s="118"/>
      <c r="AM30" s="123"/>
    </row>
    <row r="31" spans="1:39" ht="15" customHeight="1" x14ac:dyDescent="0.15">
      <c r="A31" s="138">
        <v>12</v>
      </c>
      <c r="B31" s="73" t="str">
        <f>IF('参加申込一覧表(入力お願い致します）'!C19="","",'参加申込一覧表(入力お願い致します）'!C19)</f>
        <v/>
      </c>
      <c r="C31" s="146" t="str">
        <f>IF('参加申込一覧表(入力お願い致します）'!D19="","",'参加申込一覧表(入力お願い致します）'!D19)</f>
        <v/>
      </c>
      <c r="D31" s="148" t="str">
        <f>IF('参加申込一覧表(入力お願い致します）'!F19="","",'参加申込一覧表(入力お願い致します）'!F19)</f>
        <v/>
      </c>
      <c r="E31" s="114" t="str">
        <f>IF(LEFT('データ用（自動入力）'!Z13,5)="","自動入力",IF(LEFT('データ用（自動入力）'!Z13,5)="10025","自由形25ｍ",IF(LEFT('データ用（自動入力）'!Z13,5)="10050","自由形50ｍ",IF(LEFT('データ用（自動入力）'!Z13,5)="10100","自由形100ｍ",IF(LEFT('データ用（自動入力）'!Z13,5)="10200","自由形200ｍ",IF(LEFT('データ用（自動入力）'!Z13,5)="20025","背泳ぎ25ｍ",IF(LEFT('データ用（自動入力）'!Z13,5)="20050","背泳ぎ50ｍ",IF(LEFT('データ用（自動入力）'!Z13,5)="20100","背泳ぎ100ｍ",IF(LEFT('データ用（自動入力）'!Z13,5)="20200","背泳ぎ200ｍ",IF(LEFT('データ用（自動入力）'!Z13,5)="30025","平泳ぎ25ｍ",IF(LEFT('データ用（自動入力）'!Z13,5)="30050","平泳ぎ50ｍ",IF(LEFT('データ用（自動入力）'!Z13,5)="30100","平泳ぎ100ｍ",IF(LEFT('データ用（自動入力）'!Z13,5)="30200","平泳ぎ200ｍ",IF(LEFT('データ用（自動入力）'!Z13,5)="40025","バタフライ25ｍ",IF(LEFT('データ用（自動入力）'!Z13,5)="40050","バラフライ50ｍ",IF(LEFT('データ用（自動入力）'!Z13,5)="40100","バタフライ100ｍ",IF(LEFT('データ用（自動入力）'!Z13,5)="40200","バタフライ200ｍ",IF(LEFT('データ用（自動入力）'!Z13,5)="50100","個人メドレー100ｍ",IF(LEFT('データ用（自動入力）'!Z13,5)="50200","個人メドレー200ｍ","")))))))))))))))))))</f>
        <v>自動入力</v>
      </c>
      <c r="F31" s="115"/>
      <c r="G31" s="115"/>
      <c r="H31" s="115"/>
      <c r="I31" s="116"/>
      <c r="J31" s="120" t="str">
        <f>IF(MID('データ用（自動入力）'!Z13,7,5)="","自動入力",IF(MID('データ用（自動入力）'!Z13,7,5)="10025","自由形25ｍ",IF(MID('データ用（自動入力）'!Z13,7,5)="10050","自由形50ｍ",IF(MID('データ用（自動入力）'!Z13,7,5)="10100","自由形100ｍ",IF(MID('データ用（自動入力）'!Z13,7,5)="10200","自由形200ｍ",IF(MID('データ用（自動入力）'!Z13,7,5)="20025","背泳ぎ25ｍ",IF(MID('データ用（自動入力）'!Z13,7,5)="20050","背泳ぎ50ｍ",IF(MID('データ用（自動入力）'!Z13,7,5)="20100","背泳ぎ100ｍ",IF(MID('データ用（自動入力）'!Z13,7,5)="20200","背泳ぎ200ｍ",IF(MID('データ用（自動入力）'!Z13,7,5)="30025","平泳ぎ25ｍ",IF(MID('データ用（自動入力）'!Z13,7,5)="30050","平泳ぎ50ｍ",IF(MID('データ用（自動入力）'!Z13,7,5)="30100","平泳ぎ100ｍ",IF(MID('データ用（自動入力）'!Z13,7,5)="30200","平泳ぎ200ｍ",IF(MID('データ用（自動入力）'!Z13,7,5)="40025","バタフライ25ｍ",IF(MID('データ用（自動入力）'!Z13,7,5)="40050","バラフライ50ｍ",IF(MID('データ用（自動入力）'!Z13,7,5)="40100","バタフライ100ｍ",IF(MID('データ用（自動入力）'!Z13,7,5)="40200","バタフライ200ｍ",IF(MID('データ用（自動入力）'!Z13,7,5)="50100","個人メドレー100ｍ",IF(MID('データ用（自動入力）'!Z13,7,5)="50200","個人メドレー200ｍ","")))))))))))))))))))</f>
        <v>自動入力</v>
      </c>
      <c r="K31" s="115"/>
      <c r="L31" s="115"/>
      <c r="M31" s="115"/>
      <c r="N31" s="116"/>
      <c r="O31" s="120" t="str">
        <f>IF(MID('データ用（自動入力）'!Z13,13,5)="","自動入力",IF(MID('データ用（自動入力）'!Z13,13,5)="10025","自由形25ｍ",IF(MID('データ用（自動入力）'!Z13,13,5)="10050","自由形50ｍ",IF(MID('データ用（自動入力）'!Z13,13,5)="10100","自由形100ｍ",IF(MID('データ用（自動入力）'!Z13,13,5)="10200","自由形200ｍ",IF(MID('データ用（自動入力）'!Z13,13,5)="20025","背泳ぎ25ｍ",IF(MID('データ用（自動入力）'!Z13,13,5)="20050","背泳ぎ50ｍ",IF(MID('データ用（自動入力）'!Z13,13,5)="20100","背泳ぎ100ｍ",IF(MID('データ用（自動入力）'!Z13,13,5)="20200","背泳ぎ200ｍ",IF(MID('データ用（自動入力）'!Z13,13,5)="30025","平泳ぎ25ｍ",IF(MID('データ用（自動入力）'!Z13,13,5)="30050","平泳ぎ50ｍ",IF(MID('データ用（自動入力）'!Z13,13,5)="30100","平泳ぎ100ｍ",IF(MID('データ用（自動入力）'!Z13,13,5)="30200","平泳ぎ200ｍ",IF(MID('データ用（自動入力）'!Z13,13,5)="40025","バタフライ25ｍ",IF(MID('データ用（自動入力）'!Z13,13,5)="40050","バラフライ50ｍ",IF(MID('データ用（自動入力）'!Z13,13,5)="40100","バタフライ100ｍ",IF(MID('データ用（自動入力）'!Z13,13,5)="40200","バタフライ200ｍ",IF(MID('データ用（自動入力）'!Z13,13,5)="50100","個人メドレー100ｍ",IF(MID('データ用（自動入力）'!Z13,13,5)="50200","個人メドレー200ｍ","")))))))))))))))))))</f>
        <v>自動入力</v>
      </c>
      <c r="P31" s="115"/>
      <c r="Q31" s="115"/>
      <c r="R31" s="115"/>
      <c r="S31" s="116"/>
      <c r="T31" s="120" t="str">
        <f>IF(MID('データ用（自動入力）'!Z13,19,5)="","自動入力",IF(MID('データ用（自動入力）'!Z13,19,5)="10025","自由形25ｍ",IF(MID('データ用（自動入力）'!Z13,19,5)="10050","自由形50ｍ",IF(MID('データ用（自動入力）'!Z13,19,5)="10100","自由形100ｍ",IF(MID('データ用（自動入力）'!Z13,19,5)="10200","自由形200ｍ",IF(MID('データ用（自動入力）'!Z13,19,5)="20025","背泳ぎ25ｍ",IF(MID('データ用（自動入力）'!Z13,19,5)="20050","背泳ぎ50ｍ",IF(MID('データ用（自動入力）'!Z13,19,5)="20100","背泳ぎ100ｍ",IF(MID('データ用（自動入力）'!Z13,19,5)="20200","背泳ぎ200ｍ",IF(MID('データ用（自動入力）'!Z13,19,5)="30025","平泳ぎ25ｍ",IF(MID('データ用（自動入力）'!Z13,19,5)="30050","平泳ぎ50ｍ",IF(MID('データ用（自動入力）'!Z13,19,5)="30100","平泳ぎ100ｍ",IF(MID('データ用（自動入力）'!Z13,19,5)="30200","平泳ぎ200ｍ",IF(MID('データ用（自動入力）'!Z13,19,5)="40025","バタフライ25ｍ",IF(MID('データ用（自動入力）'!Z13,19,5)="40050","バラフライ50ｍ",IF(MID('データ用（自動入力）'!Z13,19,5)="40100","バタフライ100ｍ",IF(MID('データ用（自動入力）'!Z13,19,5)="40200","バタフライ200ｍ",IF(MID('データ用（自動入力）'!Z13,19,5)="50100","個人メドレー100ｍ",IF(MID('データ用（自動入力）'!Z13,19,5)="50200","個人メドレー200ｍ","")))))))))))))))))))</f>
        <v>自動入力</v>
      </c>
      <c r="U31" s="115"/>
      <c r="V31" s="115"/>
      <c r="W31" s="115"/>
      <c r="X31" s="116"/>
      <c r="Y31" s="120" t="str">
        <f>IF(MID('データ用（自動入力）'!Z13,25,5)="","自動入力",IF(MID('データ用（自動入力）'!Z13,25,5)="10025","自由形25ｍ",IF(MID('データ用（自動入力）'!Z13,25,5)="10050","自由形50ｍ",IF(MID('データ用（自動入力）'!Z13,25,5)="10100","自由形100ｍ",IF(MID('データ用（自動入力）'!Z13,25,5)="10200","自由形200ｍ",IF(MID('データ用（自動入力）'!Z13,25,5)="20025","背泳ぎ25ｍ",IF(MID('データ用（自動入力）'!Z13,25,5)="20050","背泳ぎ50ｍ",IF(MID('データ用（自動入力）'!Z13,25,5)="20100","背泳ぎ100ｍ",IF(MID('データ用（自動入力）'!Z13,25,5)="20200","背泳ぎ200ｍ",IF(MID('データ用（自動入力）'!Z13,25,5)="30025","平泳ぎ25ｍ",IF(MID('データ用（自動入力）'!Z13,25,5)="30050","平泳ぎ50ｍ",IF(MID('データ用（自動入力）'!Z13,25,5)="30100","平泳ぎ100ｍ",IF(MID('データ用（自動入力）'!Z13,25,5)="30200","平泳ぎ200ｍ",IF(MID('データ用（自動入力）'!Z13,25,5)="40025","バタフライ25ｍ",IF(MID('データ用（自動入力）'!Z13,25,5)="40050","バラフライ50ｍ",IF(MID('データ用（自動入力）'!Z13,25,5)="40100","バタフライ100ｍ",IF(MID('データ用（自動入力）'!Z13,25,5)="40200","バタフライ200ｍ",IF(MID('データ用（自動入力）'!Z13,25,5)="50100","個人メドレー100ｍ",IF(MID('データ用（自動入力）'!Z13,25,5)="50200","個人メドレー200ｍ","")))))))))))))))))))</f>
        <v>自動入力</v>
      </c>
      <c r="Z31" s="115"/>
      <c r="AA31" s="115"/>
      <c r="AB31" s="115"/>
      <c r="AC31" s="116"/>
      <c r="AD31" s="120" t="str">
        <f>IF(MID('データ用（自動入力）'!Z13,31,5)="","自動入力",IF(MID('データ用（自動入力）'!Z13,31,5)="10025","自由形25ｍ",IF(MID('データ用（自動入力）'!Z13,31,5)="10050","自由形50ｍ",IF(MID('データ用（自動入力）'!Z13,31,5)="10100","自由形100ｍ",IF(MID('データ用（自動入力）'!Z13,31,5)="10200","自由形200ｍ",IF(MID('データ用（自動入力）'!Z13,31,5)="20025","背泳ぎ25ｍ",IF(MID('データ用（自動入力）'!Z13,31,5)="20050","背泳ぎ50ｍ",IF(MID('データ用（自動入力）'!Z13,31,5)="20100","背泳ぎ100ｍ",IF(MID('データ用（自動入力）'!Z13,31,5)="20200","背泳ぎ200ｍ",IF(MID('データ用（自動入力）'!Z13,31,5)="30025","平泳ぎ25ｍ",IF(MID('データ用（自動入力）'!Z13,31,5)="30050","平泳ぎ50ｍ",IF(MID('データ用（自動入力）'!Z13,31,5)="30100","平泳ぎ100ｍ",IF(MID('データ用（自動入力）'!Z13,31,5)="30200","平泳ぎ200ｍ",IF(MID('データ用（自動入力）'!Z13,31,5)="40025","バタフライ25ｍ",IF(MID('データ用（自動入力）'!Z13,31,5)="40050","バラフライ50ｍ",IF(MID('データ用（自動入力）'!Z13,31,5)="40100","バタフライ100ｍ",IF(MID('データ用（自動入力）'!Z13,31,5)="40200","バタフライ200ｍ",IF(MID('データ用（自動入力）'!Z13,31,5)="50100","個人メドレー100ｍ",IF(MID('データ用（自動入力）'!Z13,31,5)="50200","個人メドレー200ｍ","")))))))))))))))))))</f>
        <v>自動入力</v>
      </c>
      <c r="AE31" s="115"/>
      <c r="AF31" s="115"/>
      <c r="AG31" s="115"/>
      <c r="AH31" s="116"/>
      <c r="AI31" s="120" t="str">
        <f>IF(MID('データ用（自動入力）'!Z13,37,5)="","自動入力",IF(MID('データ用（自動入力）'!Z13,37,5)="10025","自由形25ｍ",IF(MID('データ用（自動入力）'!Z13,37,5)="10050","自由形50ｍ",IF(MID('データ用（自動入力）'!Z13,37,5)="10100","自由形100ｍ",IF(MID('データ用（自動入力）'!Z13,37,5)="10200","自由形200ｍ",IF(MID('データ用（自動入力）'!Z13,37,5)="20025","背泳ぎ25ｍ",IF(MID('データ用（自動入力）'!Z13,37,5)="20050","背泳ぎ50ｍ",IF(MID('データ用（自動入力）'!Z13,37,5)="20100","背泳ぎ100ｍ",IF(MID('データ用（自動入力）'!Z13,37,5)="20200","背泳ぎ200ｍ",IF(MID('データ用（自動入力）'!Z13,37,5)="30025","平泳ぎ25ｍ",IF(MID('データ用（自動入力）'!Z13,37,5)="30050","平泳ぎ50ｍ",IF(MID('データ用（自動入力）'!Z13,37,5)="30100","平泳ぎ100ｍ",IF(MID('データ用（自動入力）'!Z13,37,5)="30200","平泳ぎ200ｍ",IF(MID('データ用（自動入力）'!Z13,37,5)="40025","バタフライ25ｍ",IF(MID('データ用（自動入力）'!Z13,37,5)="40050","バラフライ50ｍ",IF(MID('データ用（自動入力）'!Z13,37,5)="40100","バタフライ100ｍ",IF(MID('データ用（自動入力）'!Z13,37,5)="40200","バタフライ200ｍ",IF(MID('データ用（自動入力）'!Z13,37,5)="50100","個人メドレー100ｍ",IF(MID('データ用（自動入力）'!Z13,37,5)="50200","個人メドレー200ｍ","")))))))))))))))))))</f>
        <v>自動入力</v>
      </c>
      <c r="AJ31" s="115"/>
      <c r="AK31" s="115"/>
      <c r="AL31" s="115"/>
      <c r="AM31" s="122"/>
    </row>
    <row r="32" spans="1:39" ht="19.5" customHeight="1" x14ac:dyDescent="0.15">
      <c r="A32" s="159"/>
      <c r="B32" s="74" t="str">
        <f>IF('参加申込一覧表(入力お願い致します）'!B19="","",'参加申込一覧表(入力お願い致します）'!B19)</f>
        <v/>
      </c>
      <c r="C32" s="147"/>
      <c r="D32" s="149"/>
      <c r="E32" s="117"/>
      <c r="F32" s="118"/>
      <c r="G32" s="118"/>
      <c r="H32" s="118"/>
      <c r="I32" s="119"/>
      <c r="J32" s="121"/>
      <c r="K32" s="118"/>
      <c r="L32" s="118"/>
      <c r="M32" s="118"/>
      <c r="N32" s="119"/>
      <c r="O32" s="121"/>
      <c r="P32" s="118"/>
      <c r="Q32" s="118"/>
      <c r="R32" s="118"/>
      <c r="S32" s="119"/>
      <c r="T32" s="121"/>
      <c r="U32" s="118"/>
      <c r="V32" s="118"/>
      <c r="W32" s="118"/>
      <c r="X32" s="119"/>
      <c r="Y32" s="121"/>
      <c r="Z32" s="118"/>
      <c r="AA32" s="118"/>
      <c r="AB32" s="118"/>
      <c r="AC32" s="119"/>
      <c r="AD32" s="121"/>
      <c r="AE32" s="118"/>
      <c r="AF32" s="118"/>
      <c r="AG32" s="118"/>
      <c r="AH32" s="119"/>
      <c r="AI32" s="121"/>
      <c r="AJ32" s="118"/>
      <c r="AK32" s="118"/>
      <c r="AL32" s="118"/>
      <c r="AM32" s="123"/>
    </row>
    <row r="33" spans="1:39" ht="15" customHeight="1" x14ac:dyDescent="0.15">
      <c r="A33" s="138">
        <v>13</v>
      </c>
      <c r="B33" s="73" t="str">
        <f>IF('参加申込一覧表(入力お願い致します）'!C20="","",'参加申込一覧表(入力お願い致します）'!C20)</f>
        <v/>
      </c>
      <c r="C33" s="146" t="str">
        <f>IF('参加申込一覧表(入力お願い致します）'!D20="","",'参加申込一覧表(入力お願い致します）'!D20)</f>
        <v/>
      </c>
      <c r="D33" s="148" t="str">
        <f>IF('参加申込一覧表(入力お願い致します）'!F20="","",'参加申込一覧表(入力お願い致します）'!F20)</f>
        <v/>
      </c>
      <c r="E33" s="114" t="str">
        <f>IF(LEFT('データ用（自動入力）'!Z14,5)="","自動入力",IF(LEFT('データ用（自動入力）'!Z14,5)="10025","自由形25ｍ",IF(LEFT('データ用（自動入力）'!Z14,5)="10050","自由形50ｍ",IF(LEFT('データ用（自動入力）'!Z14,5)="10100","自由形100ｍ",IF(LEFT('データ用（自動入力）'!Z14,5)="10200","自由形200ｍ",IF(LEFT('データ用（自動入力）'!Z14,5)="20025","背泳ぎ25ｍ",IF(LEFT('データ用（自動入力）'!Z14,5)="20050","背泳ぎ50ｍ",IF(LEFT('データ用（自動入力）'!Z14,5)="20100","背泳ぎ100ｍ",IF(LEFT('データ用（自動入力）'!Z14,5)="20200","背泳ぎ200ｍ",IF(LEFT('データ用（自動入力）'!Z14,5)="30025","平泳ぎ25ｍ",IF(LEFT('データ用（自動入力）'!Z14,5)="30050","平泳ぎ50ｍ",IF(LEFT('データ用（自動入力）'!Z14,5)="30100","平泳ぎ100ｍ",IF(LEFT('データ用（自動入力）'!Z14,5)="30200","平泳ぎ200ｍ",IF(LEFT('データ用（自動入力）'!Z14,5)="40025","バタフライ25ｍ",IF(LEFT('データ用（自動入力）'!Z14,5)="40050","バラフライ50ｍ",IF(LEFT('データ用（自動入力）'!Z14,5)="40100","バタフライ100ｍ",IF(LEFT('データ用（自動入力）'!Z14,5)="40200","バタフライ200ｍ",IF(LEFT('データ用（自動入力）'!Z14,5)="50100","個人メドレー100ｍ",IF(LEFT('データ用（自動入力）'!Z14,5)="50200","個人メドレー200ｍ","")))))))))))))))))))</f>
        <v>自動入力</v>
      </c>
      <c r="F33" s="115"/>
      <c r="G33" s="115"/>
      <c r="H33" s="115"/>
      <c r="I33" s="116"/>
      <c r="J33" s="120" t="str">
        <f>IF(MID('データ用（自動入力）'!Z14,7,5)="","自動入力",IF(MID('データ用（自動入力）'!Z14,7,5)="10025","自由形25ｍ",IF(MID('データ用（自動入力）'!Z14,7,5)="10050","自由形50ｍ",IF(MID('データ用（自動入力）'!Z14,7,5)="10100","自由形100ｍ",IF(MID('データ用（自動入力）'!Z14,7,5)="10200","自由形200ｍ",IF(MID('データ用（自動入力）'!Z14,7,5)="20025","背泳ぎ25ｍ",IF(MID('データ用（自動入力）'!Z14,7,5)="20050","背泳ぎ50ｍ",IF(MID('データ用（自動入力）'!Z14,7,5)="20100","背泳ぎ100ｍ",IF(MID('データ用（自動入力）'!Z14,7,5)="20200","背泳ぎ200ｍ",IF(MID('データ用（自動入力）'!Z14,7,5)="30025","平泳ぎ25ｍ",IF(MID('データ用（自動入力）'!Z14,7,5)="30050","平泳ぎ50ｍ",IF(MID('データ用（自動入力）'!Z14,7,5)="30100","平泳ぎ100ｍ",IF(MID('データ用（自動入力）'!Z14,7,5)="30200","平泳ぎ200ｍ",IF(MID('データ用（自動入力）'!Z14,7,5)="40025","バタフライ25ｍ",IF(MID('データ用（自動入力）'!Z14,7,5)="40050","バラフライ50ｍ",IF(MID('データ用（自動入力）'!Z14,7,5)="40100","バタフライ100ｍ",IF(MID('データ用（自動入力）'!Z14,7,5)="40200","バタフライ200ｍ",IF(MID('データ用（自動入力）'!Z14,7,5)="50100","個人メドレー100ｍ",IF(MID('データ用（自動入力）'!Z14,7,5)="50200","個人メドレー200ｍ","")))))))))))))))))))</f>
        <v>自動入力</v>
      </c>
      <c r="K33" s="115"/>
      <c r="L33" s="115"/>
      <c r="M33" s="115"/>
      <c r="N33" s="116"/>
      <c r="O33" s="120" t="str">
        <f>IF(MID('データ用（自動入力）'!Z14,13,5)="","自動入力",IF(MID('データ用（自動入力）'!Z14,13,5)="10025","自由形25ｍ",IF(MID('データ用（自動入力）'!Z14,13,5)="10050","自由形50ｍ",IF(MID('データ用（自動入力）'!Z14,13,5)="10100","自由形100ｍ",IF(MID('データ用（自動入力）'!Z14,13,5)="10200","自由形200ｍ",IF(MID('データ用（自動入力）'!Z14,13,5)="20025","背泳ぎ25ｍ",IF(MID('データ用（自動入力）'!Z14,13,5)="20050","背泳ぎ50ｍ",IF(MID('データ用（自動入力）'!Z14,13,5)="20100","背泳ぎ100ｍ",IF(MID('データ用（自動入力）'!Z14,13,5)="20200","背泳ぎ200ｍ",IF(MID('データ用（自動入力）'!Z14,13,5)="30025","平泳ぎ25ｍ",IF(MID('データ用（自動入力）'!Z14,13,5)="30050","平泳ぎ50ｍ",IF(MID('データ用（自動入力）'!Z14,13,5)="30100","平泳ぎ100ｍ",IF(MID('データ用（自動入力）'!Z14,13,5)="30200","平泳ぎ200ｍ",IF(MID('データ用（自動入力）'!Z14,13,5)="40025","バタフライ25ｍ",IF(MID('データ用（自動入力）'!Z14,13,5)="40050","バラフライ50ｍ",IF(MID('データ用（自動入力）'!Z14,13,5)="40100","バタフライ100ｍ",IF(MID('データ用（自動入力）'!Z14,13,5)="40200","バタフライ200ｍ",IF(MID('データ用（自動入力）'!Z14,13,5)="50100","個人メドレー100ｍ",IF(MID('データ用（自動入力）'!Z14,13,5)="50200","個人メドレー200ｍ","")))))))))))))))))))</f>
        <v>自動入力</v>
      </c>
      <c r="P33" s="115"/>
      <c r="Q33" s="115"/>
      <c r="R33" s="115"/>
      <c r="S33" s="116"/>
      <c r="T33" s="120" t="str">
        <f>IF(MID('データ用（自動入力）'!Z14,19,5)="","自動入力",IF(MID('データ用（自動入力）'!Z14,19,5)="10025","自由形25ｍ",IF(MID('データ用（自動入力）'!Z14,19,5)="10050","自由形50ｍ",IF(MID('データ用（自動入力）'!Z14,19,5)="10100","自由形100ｍ",IF(MID('データ用（自動入力）'!Z14,19,5)="10200","自由形200ｍ",IF(MID('データ用（自動入力）'!Z14,19,5)="20025","背泳ぎ25ｍ",IF(MID('データ用（自動入力）'!Z14,19,5)="20050","背泳ぎ50ｍ",IF(MID('データ用（自動入力）'!Z14,19,5)="20100","背泳ぎ100ｍ",IF(MID('データ用（自動入力）'!Z14,19,5)="20200","背泳ぎ200ｍ",IF(MID('データ用（自動入力）'!Z14,19,5)="30025","平泳ぎ25ｍ",IF(MID('データ用（自動入力）'!Z14,19,5)="30050","平泳ぎ50ｍ",IF(MID('データ用（自動入力）'!Z14,19,5)="30100","平泳ぎ100ｍ",IF(MID('データ用（自動入力）'!Z14,19,5)="30200","平泳ぎ200ｍ",IF(MID('データ用（自動入力）'!Z14,19,5)="40025","バタフライ25ｍ",IF(MID('データ用（自動入力）'!Z14,19,5)="40050","バラフライ50ｍ",IF(MID('データ用（自動入力）'!Z14,19,5)="40100","バタフライ100ｍ",IF(MID('データ用（自動入力）'!Z14,19,5)="40200","バタフライ200ｍ",IF(MID('データ用（自動入力）'!Z14,19,5)="50100","個人メドレー100ｍ",IF(MID('データ用（自動入力）'!Z14,19,5)="50200","個人メドレー200ｍ","")))))))))))))))))))</f>
        <v>自動入力</v>
      </c>
      <c r="U33" s="115"/>
      <c r="V33" s="115"/>
      <c r="W33" s="115"/>
      <c r="X33" s="116"/>
      <c r="Y33" s="120" t="str">
        <f>IF(MID('データ用（自動入力）'!Z14,25,5)="","自動入力",IF(MID('データ用（自動入力）'!Z14,25,5)="10025","自由形25ｍ",IF(MID('データ用（自動入力）'!Z14,25,5)="10050","自由形50ｍ",IF(MID('データ用（自動入力）'!Z14,25,5)="10100","自由形100ｍ",IF(MID('データ用（自動入力）'!Z14,25,5)="10200","自由形200ｍ",IF(MID('データ用（自動入力）'!Z14,25,5)="20025","背泳ぎ25ｍ",IF(MID('データ用（自動入力）'!Z14,25,5)="20050","背泳ぎ50ｍ",IF(MID('データ用（自動入力）'!Z14,25,5)="20100","背泳ぎ100ｍ",IF(MID('データ用（自動入力）'!Z14,25,5)="20200","背泳ぎ200ｍ",IF(MID('データ用（自動入力）'!Z14,25,5)="30025","平泳ぎ25ｍ",IF(MID('データ用（自動入力）'!Z14,25,5)="30050","平泳ぎ50ｍ",IF(MID('データ用（自動入力）'!Z14,25,5)="30100","平泳ぎ100ｍ",IF(MID('データ用（自動入力）'!Z14,25,5)="30200","平泳ぎ200ｍ",IF(MID('データ用（自動入力）'!Z14,25,5)="40025","バタフライ25ｍ",IF(MID('データ用（自動入力）'!Z14,25,5)="40050","バラフライ50ｍ",IF(MID('データ用（自動入力）'!Z14,25,5)="40100","バタフライ100ｍ",IF(MID('データ用（自動入力）'!Z14,25,5)="40200","バタフライ200ｍ",IF(MID('データ用（自動入力）'!Z14,25,5)="50100","個人メドレー100ｍ",IF(MID('データ用（自動入力）'!Z14,25,5)="50200","個人メドレー200ｍ","")))))))))))))))))))</f>
        <v>自動入力</v>
      </c>
      <c r="Z33" s="115"/>
      <c r="AA33" s="115"/>
      <c r="AB33" s="115"/>
      <c r="AC33" s="116"/>
      <c r="AD33" s="120" t="str">
        <f>IF(MID('データ用（自動入力）'!Z14,31,5)="","自動入力",IF(MID('データ用（自動入力）'!Z14,31,5)="10025","自由形25ｍ",IF(MID('データ用（自動入力）'!Z14,31,5)="10050","自由形50ｍ",IF(MID('データ用（自動入力）'!Z14,31,5)="10100","自由形100ｍ",IF(MID('データ用（自動入力）'!Z14,31,5)="10200","自由形200ｍ",IF(MID('データ用（自動入力）'!Z14,31,5)="20025","背泳ぎ25ｍ",IF(MID('データ用（自動入力）'!Z14,31,5)="20050","背泳ぎ50ｍ",IF(MID('データ用（自動入力）'!Z14,31,5)="20100","背泳ぎ100ｍ",IF(MID('データ用（自動入力）'!Z14,31,5)="20200","背泳ぎ200ｍ",IF(MID('データ用（自動入力）'!Z14,31,5)="30025","平泳ぎ25ｍ",IF(MID('データ用（自動入力）'!Z14,31,5)="30050","平泳ぎ50ｍ",IF(MID('データ用（自動入力）'!Z14,31,5)="30100","平泳ぎ100ｍ",IF(MID('データ用（自動入力）'!Z14,31,5)="30200","平泳ぎ200ｍ",IF(MID('データ用（自動入力）'!Z14,31,5)="40025","バタフライ25ｍ",IF(MID('データ用（自動入力）'!Z14,31,5)="40050","バラフライ50ｍ",IF(MID('データ用（自動入力）'!Z14,31,5)="40100","バタフライ100ｍ",IF(MID('データ用（自動入力）'!Z14,31,5)="40200","バタフライ200ｍ",IF(MID('データ用（自動入力）'!Z14,31,5)="50100","個人メドレー100ｍ",IF(MID('データ用（自動入力）'!Z14,31,5)="50200","個人メドレー200ｍ","")))))))))))))))))))</f>
        <v>自動入力</v>
      </c>
      <c r="AE33" s="115"/>
      <c r="AF33" s="115"/>
      <c r="AG33" s="115"/>
      <c r="AH33" s="116"/>
      <c r="AI33" s="120" t="str">
        <f>IF(MID('データ用（自動入力）'!Z14,37,5)="","自動入力",IF(MID('データ用（自動入力）'!Z14,37,5)="10025","自由形25ｍ",IF(MID('データ用（自動入力）'!Z14,37,5)="10050","自由形50ｍ",IF(MID('データ用（自動入力）'!Z14,37,5)="10100","自由形100ｍ",IF(MID('データ用（自動入力）'!Z14,37,5)="10200","自由形200ｍ",IF(MID('データ用（自動入力）'!Z14,37,5)="20025","背泳ぎ25ｍ",IF(MID('データ用（自動入力）'!Z14,37,5)="20050","背泳ぎ50ｍ",IF(MID('データ用（自動入力）'!Z14,37,5)="20100","背泳ぎ100ｍ",IF(MID('データ用（自動入力）'!Z14,37,5)="20200","背泳ぎ200ｍ",IF(MID('データ用（自動入力）'!Z14,37,5)="30025","平泳ぎ25ｍ",IF(MID('データ用（自動入力）'!Z14,37,5)="30050","平泳ぎ50ｍ",IF(MID('データ用（自動入力）'!Z14,37,5)="30100","平泳ぎ100ｍ",IF(MID('データ用（自動入力）'!Z14,37,5)="30200","平泳ぎ200ｍ",IF(MID('データ用（自動入力）'!Z14,37,5)="40025","バタフライ25ｍ",IF(MID('データ用（自動入力）'!Z14,37,5)="40050","バラフライ50ｍ",IF(MID('データ用（自動入力）'!Z14,37,5)="40100","バタフライ100ｍ",IF(MID('データ用（自動入力）'!Z14,37,5)="40200","バタフライ200ｍ",IF(MID('データ用（自動入力）'!Z14,37,5)="50100","個人メドレー100ｍ",IF(MID('データ用（自動入力）'!Z14,37,5)="50200","個人メドレー200ｍ","")))))))))))))))))))</f>
        <v>自動入力</v>
      </c>
      <c r="AJ33" s="115"/>
      <c r="AK33" s="115"/>
      <c r="AL33" s="115"/>
      <c r="AM33" s="122"/>
    </row>
    <row r="34" spans="1:39" ht="19.5" customHeight="1" x14ac:dyDescent="0.15">
      <c r="A34" s="139"/>
      <c r="B34" s="74" t="str">
        <f>IF('参加申込一覧表(入力お願い致します）'!B20="","",'参加申込一覧表(入力お願い致します）'!B20)</f>
        <v/>
      </c>
      <c r="C34" s="147"/>
      <c r="D34" s="149"/>
      <c r="E34" s="117"/>
      <c r="F34" s="118"/>
      <c r="G34" s="118"/>
      <c r="H34" s="118"/>
      <c r="I34" s="119"/>
      <c r="J34" s="121"/>
      <c r="K34" s="118"/>
      <c r="L34" s="118"/>
      <c r="M34" s="118"/>
      <c r="N34" s="119"/>
      <c r="O34" s="121"/>
      <c r="P34" s="118"/>
      <c r="Q34" s="118"/>
      <c r="R34" s="118"/>
      <c r="S34" s="119"/>
      <c r="T34" s="121"/>
      <c r="U34" s="118"/>
      <c r="V34" s="118"/>
      <c r="W34" s="118"/>
      <c r="X34" s="119"/>
      <c r="Y34" s="121"/>
      <c r="Z34" s="118"/>
      <c r="AA34" s="118"/>
      <c r="AB34" s="118"/>
      <c r="AC34" s="119"/>
      <c r="AD34" s="121"/>
      <c r="AE34" s="118"/>
      <c r="AF34" s="118"/>
      <c r="AG34" s="118"/>
      <c r="AH34" s="119"/>
      <c r="AI34" s="121"/>
      <c r="AJ34" s="118"/>
      <c r="AK34" s="118"/>
      <c r="AL34" s="118"/>
      <c r="AM34" s="123"/>
    </row>
    <row r="35" spans="1:39" ht="15" customHeight="1" x14ac:dyDescent="0.15">
      <c r="A35" s="138">
        <v>14</v>
      </c>
      <c r="B35" s="73" t="str">
        <f>IF('参加申込一覧表(入力お願い致します）'!C21="","",'参加申込一覧表(入力お願い致します）'!C21)</f>
        <v/>
      </c>
      <c r="C35" s="146" t="str">
        <f>IF('参加申込一覧表(入力お願い致します）'!D21="","",'参加申込一覧表(入力お願い致します）'!D21)</f>
        <v/>
      </c>
      <c r="D35" s="148" t="str">
        <f>IF('参加申込一覧表(入力お願い致します）'!F21="","",'参加申込一覧表(入力お願い致します）'!F21)</f>
        <v/>
      </c>
      <c r="E35" s="114" t="str">
        <f>IF(LEFT('データ用（自動入力）'!Z15,5)="","自動入力",IF(LEFT('データ用（自動入力）'!Z15,5)="10025","自由形25ｍ",IF(LEFT('データ用（自動入力）'!Z15,5)="10050","自由形50ｍ",IF(LEFT('データ用（自動入力）'!Z15,5)="10100","自由形100ｍ",IF(LEFT('データ用（自動入力）'!Z15,5)="10200","自由形200ｍ",IF(LEFT('データ用（自動入力）'!Z15,5)="20025","背泳ぎ25ｍ",IF(LEFT('データ用（自動入力）'!Z15,5)="20050","背泳ぎ50ｍ",IF(LEFT('データ用（自動入力）'!Z15,5)="20100","背泳ぎ100ｍ",IF(LEFT('データ用（自動入力）'!Z15,5)="20200","背泳ぎ200ｍ",IF(LEFT('データ用（自動入力）'!Z15,5)="30025","平泳ぎ25ｍ",IF(LEFT('データ用（自動入力）'!Z15,5)="30050","平泳ぎ50ｍ",IF(LEFT('データ用（自動入力）'!Z15,5)="30100","平泳ぎ100ｍ",IF(LEFT('データ用（自動入力）'!Z15,5)="30200","平泳ぎ200ｍ",IF(LEFT('データ用（自動入力）'!Z15,5)="40025","バタフライ25ｍ",IF(LEFT('データ用（自動入力）'!Z15,5)="40050","バラフライ50ｍ",IF(LEFT('データ用（自動入力）'!Z15,5)="40100","バタフライ100ｍ",IF(LEFT('データ用（自動入力）'!Z15,5)="40200","バタフライ200ｍ",IF(LEFT('データ用（自動入力）'!Z15,5)="50100","個人メドレー100ｍ",IF(LEFT('データ用（自動入力）'!Z15,5)="50200","個人メドレー200ｍ","")))))))))))))))))))</f>
        <v>自動入力</v>
      </c>
      <c r="F35" s="115"/>
      <c r="G35" s="115"/>
      <c r="H35" s="115"/>
      <c r="I35" s="116"/>
      <c r="J35" s="120" t="str">
        <f>IF(MID('データ用（自動入力）'!Z15,7,5)="","自動入力",IF(MID('データ用（自動入力）'!Z15,7,5)="10025","自由形25ｍ",IF(MID('データ用（自動入力）'!Z15,7,5)="10050","自由形50ｍ",IF(MID('データ用（自動入力）'!Z15,7,5)="10100","自由形100ｍ",IF(MID('データ用（自動入力）'!Z15,7,5)="10200","自由形200ｍ",IF(MID('データ用（自動入力）'!Z15,7,5)="20025","背泳ぎ25ｍ",IF(MID('データ用（自動入力）'!Z15,7,5)="20050","背泳ぎ50ｍ",IF(MID('データ用（自動入力）'!Z15,7,5)="20100","背泳ぎ100ｍ",IF(MID('データ用（自動入力）'!Z15,7,5)="20200","背泳ぎ200ｍ",IF(MID('データ用（自動入力）'!Z15,7,5)="30025","平泳ぎ25ｍ",IF(MID('データ用（自動入力）'!Z15,7,5)="30050","平泳ぎ50ｍ",IF(MID('データ用（自動入力）'!Z15,7,5)="30100","平泳ぎ100ｍ",IF(MID('データ用（自動入力）'!Z15,7,5)="30200","平泳ぎ200ｍ",IF(MID('データ用（自動入力）'!Z15,7,5)="40025","バタフライ25ｍ",IF(MID('データ用（自動入力）'!Z15,7,5)="40050","バラフライ50ｍ",IF(MID('データ用（自動入力）'!Z15,7,5)="40100","バタフライ100ｍ",IF(MID('データ用（自動入力）'!Z15,7,5)="40200","バタフライ200ｍ",IF(MID('データ用（自動入力）'!Z15,7,5)="50100","個人メドレー100ｍ",IF(MID('データ用（自動入力）'!Z15,7,5)="50200","個人メドレー200ｍ","")))))))))))))))))))</f>
        <v>自動入力</v>
      </c>
      <c r="K35" s="115"/>
      <c r="L35" s="115"/>
      <c r="M35" s="115"/>
      <c r="N35" s="116"/>
      <c r="O35" s="120" t="str">
        <f>IF(MID('データ用（自動入力）'!Z15,13,5)="","自動入力",IF(MID('データ用（自動入力）'!Z15,13,5)="10025","自由形25ｍ",IF(MID('データ用（自動入力）'!Z15,13,5)="10050","自由形50ｍ",IF(MID('データ用（自動入力）'!Z15,13,5)="10100","自由形100ｍ",IF(MID('データ用（自動入力）'!Z15,13,5)="10200","自由形200ｍ",IF(MID('データ用（自動入力）'!Z15,13,5)="20025","背泳ぎ25ｍ",IF(MID('データ用（自動入力）'!Z15,13,5)="20050","背泳ぎ50ｍ",IF(MID('データ用（自動入力）'!Z15,13,5)="20100","背泳ぎ100ｍ",IF(MID('データ用（自動入力）'!Z15,13,5)="20200","背泳ぎ200ｍ",IF(MID('データ用（自動入力）'!Z15,13,5)="30025","平泳ぎ25ｍ",IF(MID('データ用（自動入力）'!Z15,13,5)="30050","平泳ぎ50ｍ",IF(MID('データ用（自動入力）'!Z15,13,5)="30100","平泳ぎ100ｍ",IF(MID('データ用（自動入力）'!Z15,13,5)="30200","平泳ぎ200ｍ",IF(MID('データ用（自動入力）'!Z15,13,5)="40025","バタフライ25ｍ",IF(MID('データ用（自動入力）'!Z15,13,5)="40050","バラフライ50ｍ",IF(MID('データ用（自動入力）'!Z15,13,5)="40100","バタフライ100ｍ",IF(MID('データ用（自動入力）'!Z15,13,5)="40200","バタフライ200ｍ",IF(MID('データ用（自動入力）'!Z15,13,5)="50100","個人メドレー100ｍ",IF(MID('データ用（自動入力）'!Z15,13,5)="50200","個人メドレー200ｍ","")))))))))))))))))))</f>
        <v>自動入力</v>
      </c>
      <c r="P35" s="115"/>
      <c r="Q35" s="115"/>
      <c r="R35" s="115"/>
      <c r="S35" s="116"/>
      <c r="T35" s="120" t="str">
        <f>IF(MID('データ用（自動入力）'!Z15,19,5)="","自動入力",IF(MID('データ用（自動入力）'!Z15,19,5)="10025","自由形25ｍ",IF(MID('データ用（自動入力）'!Z15,19,5)="10050","自由形50ｍ",IF(MID('データ用（自動入力）'!Z15,19,5)="10100","自由形100ｍ",IF(MID('データ用（自動入力）'!Z15,19,5)="10200","自由形200ｍ",IF(MID('データ用（自動入力）'!Z15,19,5)="20025","背泳ぎ25ｍ",IF(MID('データ用（自動入力）'!Z15,19,5)="20050","背泳ぎ50ｍ",IF(MID('データ用（自動入力）'!Z15,19,5)="20100","背泳ぎ100ｍ",IF(MID('データ用（自動入力）'!Z15,19,5)="20200","背泳ぎ200ｍ",IF(MID('データ用（自動入力）'!Z15,19,5)="30025","平泳ぎ25ｍ",IF(MID('データ用（自動入力）'!Z15,19,5)="30050","平泳ぎ50ｍ",IF(MID('データ用（自動入力）'!Z15,19,5)="30100","平泳ぎ100ｍ",IF(MID('データ用（自動入力）'!Z15,19,5)="30200","平泳ぎ200ｍ",IF(MID('データ用（自動入力）'!Z15,19,5)="40025","バタフライ25ｍ",IF(MID('データ用（自動入力）'!Z15,19,5)="40050","バラフライ50ｍ",IF(MID('データ用（自動入力）'!Z15,19,5)="40100","バタフライ100ｍ",IF(MID('データ用（自動入力）'!Z15,19,5)="40200","バタフライ200ｍ",IF(MID('データ用（自動入力）'!Z15,19,5)="50100","個人メドレー100ｍ",IF(MID('データ用（自動入力）'!Z15,19,5)="50200","個人メドレー200ｍ","")))))))))))))))))))</f>
        <v>自動入力</v>
      </c>
      <c r="U35" s="115"/>
      <c r="V35" s="115"/>
      <c r="W35" s="115"/>
      <c r="X35" s="116"/>
      <c r="Y35" s="120" t="str">
        <f>IF(MID('データ用（自動入力）'!Z15,25,5)="","自動入力",IF(MID('データ用（自動入力）'!Z15,25,5)="10025","自由形25ｍ",IF(MID('データ用（自動入力）'!Z15,25,5)="10050","自由形50ｍ",IF(MID('データ用（自動入力）'!Z15,25,5)="10100","自由形100ｍ",IF(MID('データ用（自動入力）'!Z15,25,5)="10200","自由形200ｍ",IF(MID('データ用（自動入力）'!Z15,25,5)="20025","背泳ぎ25ｍ",IF(MID('データ用（自動入力）'!Z15,25,5)="20050","背泳ぎ50ｍ",IF(MID('データ用（自動入力）'!Z15,25,5)="20100","背泳ぎ100ｍ",IF(MID('データ用（自動入力）'!Z15,25,5)="20200","背泳ぎ200ｍ",IF(MID('データ用（自動入力）'!Z15,25,5)="30025","平泳ぎ25ｍ",IF(MID('データ用（自動入力）'!Z15,25,5)="30050","平泳ぎ50ｍ",IF(MID('データ用（自動入力）'!Z15,25,5)="30100","平泳ぎ100ｍ",IF(MID('データ用（自動入力）'!Z15,25,5)="30200","平泳ぎ200ｍ",IF(MID('データ用（自動入力）'!Z15,25,5)="40025","バタフライ25ｍ",IF(MID('データ用（自動入力）'!Z15,25,5)="40050","バラフライ50ｍ",IF(MID('データ用（自動入力）'!Z15,25,5)="40100","バタフライ100ｍ",IF(MID('データ用（自動入力）'!Z15,25,5)="40200","バタフライ200ｍ",IF(MID('データ用（自動入力）'!Z15,25,5)="50100","個人メドレー100ｍ",IF(MID('データ用（自動入力）'!Z15,25,5)="50200","個人メドレー200ｍ","")))))))))))))))))))</f>
        <v>自動入力</v>
      </c>
      <c r="Z35" s="115"/>
      <c r="AA35" s="115"/>
      <c r="AB35" s="115"/>
      <c r="AC35" s="116"/>
      <c r="AD35" s="120" t="str">
        <f>IF(MID('データ用（自動入力）'!Z15,31,5)="","自動入力",IF(MID('データ用（自動入力）'!Z15,31,5)="10025","自由形25ｍ",IF(MID('データ用（自動入力）'!Z15,31,5)="10050","自由形50ｍ",IF(MID('データ用（自動入力）'!Z15,31,5)="10100","自由形100ｍ",IF(MID('データ用（自動入力）'!Z15,31,5)="10200","自由形200ｍ",IF(MID('データ用（自動入力）'!Z15,31,5)="20025","背泳ぎ25ｍ",IF(MID('データ用（自動入力）'!Z15,31,5)="20050","背泳ぎ50ｍ",IF(MID('データ用（自動入力）'!Z15,31,5)="20100","背泳ぎ100ｍ",IF(MID('データ用（自動入力）'!Z15,31,5)="20200","背泳ぎ200ｍ",IF(MID('データ用（自動入力）'!Z15,31,5)="30025","平泳ぎ25ｍ",IF(MID('データ用（自動入力）'!Z15,31,5)="30050","平泳ぎ50ｍ",IF(MID('データ用（自動入力）'!Z15,31,5)="30100","平泳ぎ100ｍ",IF(MID('データ用（自動入力）'!Z15,31,5)="30200","平泳ぎ200ｍ",IF(MID('データ用（自動入力）'!Z15,31,5)="40025","バタフライ25ｍ",IF(MID('データ用（自動入力）'!Z15,31,5)="40050","バラフライ50ｍ",IF(MID('データ用（自動入力）'!Z15,31,5)="40100","バタフライ100ｍ",IF(MID('データ用（自動入力）'!Z15,31,5)="40200","バタフライ200ｍ",IF(MID('データ用（自動入力）'!Z15,31,5)="50100","個人メドレー100ｍ",IF(MID('データ用（自動入力）'!Z15,31,5)="50200","個人メドレー200ｍ","")))))))))))))))))))</f>
        <v>自動入力</v>
      </c>
      <c r="AE35" s="115"/>
      <c r="AF35" s="115"/>
      <c r="AG35" s="115"/>
      <c r="AH35" s="116"/>
      <c r="AI35" s="120" t="str">
        <f>IF(MID('データ用（自動入力）'!Z15,37,5)="","自動入力",IF(MID('データ用（自動入力）'!Z15,37,5)="10025","自由形25ｍ",IF(MID('データ用（自動入力）'!Z15,37,5)="10050","自由形50ｍ",IF(MID('データ用（自動入力）'!Z15,37,5)="10100","自由形100ｍ",IF(MID('データ用（自動入力）'!Z15,37,5)="10200","自由形200ｍ",IF(MID('データ用（自動入力）'!Z15,37,5)="20025","背泳ぎ25ｍ",IF(MID('データ用（自動入力）'!Z15,37,5)="20050","背泳ぎ50ｍ",IF(MID('データ用（自動入力）'!Z15,37,5)="20100","背泳ぎ100ｍ",IF(MID('データ用（自動入力）'!Z15,37,5)="20200","背泳ぎ200ｍ",IF(MID('データ用（自動入力）'!Z15,37,5)="30025","平泳ぎ25ｍ",IF(MID('データ用（自動入力）'!Z15,37,5)="30050","平泳ぎ50ｍ",IF(MID('データ用（自動入力）'!Z15,37,5)="30100","平泳ぎ100ｍ",IF(MID('データ用（自動入力）'!Z15,37,5)="30200","平泳ぎ200ｍ",IF(MID('データ用（自動入力）'!Z15,37,5)="40025","バタフライ25ｍ",IF(MID('データ用（自動入力）'!Z15,37,5)="40050","バラフライ50ｍ",IF(MID('データ用（自動入力）'!Z15,37,5)="40100","バタフライ100ｍ",IF(MID('データ用（自動入力）'!Z15,37,5)="40200","バタフライ200ｍ",IF(MID('データ用（自動入力）'!Z15,37,5)="50100","個人メドレー100ｍ",IF(MID('データ用（自動入力）'!Z15,37,5)="50200","個人メドレー200ｍ","")))))))))))))))))))</f>
        <v>自動入力</v>
      </c>
      <c r="AJ35" s="115"/>
      <c r="AK35" s="115"/>
      <c r="AL35" s="115"/>
      <c r="AM35" s="122"/>
    </row>
    <row r="36" spans="1:39" ht="19.5" customHeight="1" x14ac:dyDescent="0.15">
      <c r="A36" s="159"/>
      <c r="B36" s="74" t="str">
        <f>IF('参加申込一覧表(入力お願い致します）'!B21="","",'参加申込一覧表(入力お願い致します）'!B21)</f>
        <v/>
      </c>
      <c r="C36" s="147"/>
      <c r="D36" s="149"/>
      <c r="E36" s="117"/>
      <c r="F36" s="118"/>
      <c r="G36" s="118"/>
      <c r="H36" s="118"/>
      <c r="I36" s="119"/>
      <c r="J36" s="121"/>
      <c r="K36" s="118"/>
      <c r="L36" s="118"/>
      <c r="M36" s="118"/>
      <c r="N36" s="119"/>
      <c r="O36" s="121"/>
      <c r="P36" s="118"/>
      <c r="Q36" s="118"/>
      <c r="R36" s="118"/>
      <c r="S36" s="119"/>
      <c r="T36" s="121"/>
      <c r="U36" s="118"/>
      <c r="V36" s="118"/>
      <c r="W36" s="118"/>
      <c r="X36" s="119"/>
      <c r="Y36" s="121"/>
      <c r="Z36" s="118"/>
      <c r="AA36" s="118"/>
      <c r="AB36" s="118"/>
      <c r="AC36" s="119"/>
      <c r="AD36" s="121"/>
      <c r="AE36" s="118"/>
      <c r="AF36" s="118"/>
      <c r="AG36" s="118"/>
      <c r="AH36" s="119"/>
      <c r="AI36" s="121"/>
      <c r="AJ36" s="118"/>
      <c r="AK36" s="118"/>
      <c r="AL36" s="118"/>
      <c r="AM36" s="123"/>
    </row>
    <row r="37" spans="1:39" ht="15" customHeight="1" x14ac:dyDescent="0.15">
      <c r="A37" s="138">
        <v>15</v>
      </c>
      <c r="B37" s="73" t="str">
        <f>IF('参加申込一覧表(入力お願い致します）'!C22="","",'参加申込一覧表(入力お願い致します）'!C22)</f>
        <v/>
      </c>
      <c r="C37" s="146" t="str">
        <f>IF('参加申込一覧表(入力お願い致します）'!D22="","",'参加申込一覧表(入力お願い致します）'!D22)</f>
        <v/>
      </c>
      <c r="D37" s="148" t="str">
        <f>IF('参加申込一覧表(入力お願い致します）'!F22="","",'参加申込一覧表(入力お願い致します）'!F22)</f>
        <v/>
      </c>
      <c r="E37" s="114" t="str">
        <f>IF(LEFT('データ用（自動入力）'!Z16,5)="","自動入力",IF(LEFT('データ用（自動入力）'!Z16,5)="10025","自由形25ｍ",IF(LEFT('データ用（自動入力）'!Z16,5)="10050","自由形50ｍ",IF(LEFT('データ用（自動入力）'!Z16,5)="10100","自由形100ｍ",IF(LEFT('データ用（自動入力）'!Z16,5)="10200","自由形200ｍ",IF(LEFT('データ用（自動入力）'!Z16,5)="20025","背泳ぎ25ｍ",IF(LEFT('データ用（自動入力）'!Z16,5)="20050","背泳ぎ50ｍ",IF(LEFT('データ用（自動入力）'!Z16,5)="20100","背泳ぎ100ｍ",IF(LEFT('データ用（自動入力）'!Z16,5)="20200","背泳ぎ200ｍ",IF(LEFT('データ用（自動入力）'!Z16,5)="30025","平泳ぎ25ｍ",IF(LEFT('データ用（自動入力）'!Z16,5)="30050","平泳ぎ50ｍ",IF(LEFT('データ用（自動入力）'!Z16,5)="30100","平泳ぎ100ｍ",IF(LEFT('データ用（自動入力）'!Z16,5)="30200","平泳ぎ200ｍ",IF(LEFT('データ用（自動入力）'!Z16,5)="40025","バタフライ25ｍ",IF(LEFT('データ用（自動入力）'!Z16,5)="40050","バラフライ50ｍ",IF(LEFT('データ用（自動入力）'!Z16,5)="40100","バタフライ100ｍ",IF(LEFT('データ用（自動入力）'!Z16,5)="40200","バタフライ200ｍ",IF(LEFT('データ用（自動入力）'!Z16,5)="50100","個人メドレー100ｍ",IF(LEFT('データ用（自動入力）'!Z16,5)="50200","個人メドレー200ｍ","")))))))))))))))))))</f>
        <v>自動入力</v>
      </c>
      <c r="F37" s="115"/>
      <c r="G37" s="115"/>
      <c r="H37" s="115"/>
      <c r="I37" s="116"/>
      <c r="J37" s="120" t="str">
        <f>IF(MID('データ用（自動入力）'!Z16,7,5)="","自動入力",IF(MID('データ用（自動入力）'!Z16,7,5)="10025","自由形25ｍ",IF(MID('データ用（自動入力）'!Z16,7,5)="10050","自由形50ｍ",IF(MID('データ用（自動入力）'!Z16,7,5)="10100","自由形100ｍ",IF(MID('データ用（自動入力）'!Z16,7,5)="10200","自由形200ｍ",IF(MID('データ用（自動入力）'!Z16,7,5)="20025","背泳ぎ25ｍ",IF(MID('データ用（自動入力）'!Z16,7,5)="20050","背泳ぎ50ｍ",IF(MID('データ用（自動入力）'!Z16,7,5)="20100","背泳ぎ100ｍ",IF(MID('データ用（自動入力）'!Z16,7,5)="20200","背泳ぎ200ｍ",IF(MID('データ用（自動入力）'!Z16,7,5)="30025","平泳ぎ25ｍ",IF(MID('データ用（自動入力）'!Z16,7,5)="30050","平泳ぎ50ｍ",IF(MID('データ用（自動入力）'!Z16,7,5)="30100","平泳ぎ100ｍ",IF(MID('データ用（自動入力）'!Z16,7,5)="30200","平泳ぎ200ｍ",IF(MID('データ用（自動入力）'!Z16,7,5)="40025","バタフライ25ｍ",IF(MID('データ用（自動入力）'!Z16,7,5)="40050","バラフライ50ｍ",IF(MID('データ用（自動入力）'!Z16,7,5)="40100","バタフライ100ｍ",IF(MID('データ用（自動入力）'!Z16,7,5)="40200","バタフライ200ｍ",IF(MID('データ用（自動入力）'!Z16,7,5)="50100","個人メドレー100ｍ",IF(MID('データ用（自動入力）'!Z16,7,5)="50200","個人メドレー200ｍ","")))))))))))))))))))</f>
        <v>自動入力</v>
      </c>
      <c r="K37" s="115"/>
      <c r="L37" s="115"/>
      <c r="M37" s="115"/>
      <c r="N37" s="116"/>
      <c r="O37" s="120" t="str">
        <f>IF(MID('データ用（自動入力）'!Z16,13,5)="","自動入力",IF(MID('データ用（自動入力）'!Z16,13,5)="10025","自由形25ｍ",IF(MID('データ用（自動入力）'!Z16,13,5)="10050","自由形50ｍ",IF(MID('データ用（自動入力）'!Z16,13,5)="10100","自由形100ｍ",IF(MID('データ用（自動入力）'!Z16,13,5)="10200","自由形200ｍ",IF(MID('データ用（自動入力）'!Z16,13,5)="20025","背泳ぎ25ｍ",IF(MID('データ用（自動入力）'!Z16,13,5)="20050","背泳ぎ50ｍ",IF(MID('データ用（自動入力）'!Z16,13,5)="20100","背泳ぎ100ｍ",IF(MID('データ用（自動入力）'!Z16,13,5)="20200","背泳ぎ200ｍ",IF(MID('データ用（自動入力）'!Z16,13,5)="30025","平泳ぎ25ｍ",IF(MID('データ用（自動入力）'!Z16,13,5)="30050","平泳ぎ50ｍ",IF(MID('データ用（自動入力）'!Z16,13,5)="30100","平泳ぎ100ｍ",IF(MID('データ用（自動入力）'!Z16,13,5)="30200","平泳ぎ200ｍ",IF(MID('データ用（自動入力）'!Z16,13,5)="40025","バタフライ25ｍ",IF(MID('データ用（自動入力）'!Z16,13,5)="40050","バラフライ50ｍ",IF(MID('データ用（自動入力）'!Z16,13,5)="40100","バタフライ100ｍ",IF(MID('データ用（自動入力）'!Z16,13,5)="40200","バタフライ200ｍ",IF(MID('データ用（自動入力）'!Z16,13,5)="50100","個人メドレー100ｍ",IF(MID('データ用（自動入力）'!Z16,13,5)="50200","個人メドレー200ｍ","")))))))))))))))))))</f>
        <v>自動入力</v>
      </c>
      <c r="P37" s="115"/>
      <c r="Q37" s="115"/>
      <c r="R37" s="115"/>
      <c r="S37" s="116"/>
      <c r="T37" s="120" t="str">
        <f>IF(MID('データ用（自動入力）'!Z16,19,5)="","自動入力",IF(MID('データ用（自動入力）'!Z16,19,5)="10025","自由形25ｍ",IF(MID('データ用（自動入力）'!Z16,19,5)="10050","自由形50ｍ",IF(MID('データ用（自動入力）'!Z16,19,5)="10100","自由形100ｍ",IF(MID('データ用（自動入力）'!Z16,19,5)="10200","自由形200ｍ",IF(MID('データ用（自動入力）'!Z16,19,5)="20025","背泳ぎ25ｍ",IF(MID('データ用（自動入力）'!Z16,19,5)="20050","背泳ぎ50ｍ",IF(MID('データ用（自動入力）'!Z16,19,5)="20100","背泳ぎ100ｍ",IF(MID('データ用（自動入力）'!Z16,19,5)="20200","背泳ぎ200ｍ",IF(MID('データ用（自動入力）'!Z16,19,5)="30025","平泳ぎ25ｍ",IF(MID('データ用（自動入力）'!Z16,19,5)="30050","平泳ぎ50ｍ",IF(MID('データ用（自動入力）'!Z16,19,5)="30100","平泳ぎ100ｍ",IF(MID('データ用（自動入力）'!Z16,19,5)="30200","平泳ぎ200ｍ",IF(MID('データ用（自動入力）'!Z16,19,5)="40025","バタフライ25ｍ",IF(MID('データ用（自動入力）'!Z16,19,5)="40050","バラフライ50ｍ",IF(MID('データ用（自動入力）'!Z16,19,5)="40100","バタフライ100ｍ",IF(MID('データ用（自動入力）'!Z16,19,5)="40200","バタフライ200ｍ",IF(MID('データ用（自動入力）'!Z16,19,5)="50100","個人メドレー100ｍ",IF(MID('データ用（自動入力）'!Z16,19,5)="50200","個人メドレー200ｍ","")))))))))))))))))))</f>
        <v>自動入力</v>
      </c>
      <c r="U37" s="115"/>
      <c r="V37" s="115"/>
      <c r="W37" s="115"/>
      <c r="X37" s="116"/>
      <c r="Y37" s="120" t="str">
        <f>IF(MID('データ用（自動入力）'!Z16,25,5)="","自動入力",IF(MID('データ用（自動入力）'!Z16,25,5)="10025","自由形25ｍ",IF(MID('データ用（自動入力）'!Z16,25,5)="10050","自由形50ｍ",IF(MID('データ用（自動入力）'!Z16,25,5)="10100","自由形100ｍ",IF(MID('データ用（自動入力）'!Z16,25,5)="10200","自由形200ｍ",IF(MID('データ用（自動入力）'!Z16,25,5)="20025","背泳ぎ25ｍ",IF(MID('データ用（自動入力）'!Z16,25,5)="20050","背泳ぎ50ｍ",IF(MID('データ用（自動入力）'!Z16,25,5)="20100","背泳ぎ100ｍ",IF(MID('データ用（自動入力）'!Z16,25,5)="20200","背泳ぎ200ｍ",IF(MID('データ用（自動入力）'!Z16,25,5)="30025","平泳ぎ25ｍ",IF(MID('データ用（自動入力）'!Z16,25,5)="30050","平泳ぎ50ｍ",IF(MID('データ用（自動入力）'!Z16,25,5)="30100","平泳ぎ100ｍ",IF(MID('データ用（自動入力）'!Z16,25,5)="30200","平泳ぎ200ｍ",IF(MID('データ用（自動入力）'!Z16,25,5)="40025","バタフライ25ｍ",IF(MID('データ用（自動入力）'!Z16,25,5)="40050","バラフライ50ｍ",IF(MID('データ用（自動入力）'!Z16,25,5)="40100","バタフライ100ｍ",IF(MID('データ用（自動入力）'!Z16,25,5)="40200","バタフライ200ｍ",IF(MID('データ用（自動入力）'!Z16,25,5)="50100","個人メドレー100ｍ",IF(MID('データ用（自動入力）'!Z16,25,5)="50200","個人メドレー200ｍ","")))))))))))))))))))</f>
        <v>自動入力</v>
      </c>
      <c r="Z37" s="115"/>
      <c r="AA37" s="115"/>
      <c r="AB37" s="115"/>
      <c r="AC37" s="116"/>
      <c r="AD37" s="120" t="str">
        <f>IF(MID('データ用（自動入力）'!Z16,31,5)="","自動入力",IF(MID('データ用（自動入力）'!Z16,31,5)="10025","自由形25ｍ",IF(MID('データ用（自動入力）'!Z16,31,5)="10050","自由形50ｍ",IF(MID('データ用（自動入力）'!Z16,31,5)="10100","自由形100ｍ",IF(MID('データ用（自動入力）'!Z16,31,5)="10200","自由形200ｍ",IF(MID('データ用（自動入力）'!Z16,31,5)="20025","背泳ぎ25ｍ",IF(MID('データ用（自動入力）'!Z16,31,5)="20050","背泳ぎ50ｍ",IF(MID('データ用（自動入力）'!Z16,31,5)="20100","背泳ぎ100ｍ",IF(MID('データ用（自動入力）'!Z16,31,5)="20200","背泳ぎ200ｍ",IF(MID('データ用（自動入力）'!Z16,31,5)="30025","平泳ぎ25ｍ",IF(MID('データ用（自動入力）'!Z16,31,5)="30050","平泳ぎ50ｍ",IF(MID('データ用（自動入力）'!Z16,31,5)="30100","平泳ぎ100ｍ",IF(MID('データ用（自動入力）'!Z16,31,5)="30200","平泳ぎ200ｍ",IF(MID('データ用（自動入力）'!Z16,31,5)="40025","バタフライ25ｍ",IF(MID('データ用（自動入力）'!Z16,31,5)="40050","バラフライ50ｍ",IF(MID('データ用（自動入力）'!Z16,31,5)="40100","バタフライ100ｍ",IF(MID('データ用（自動入力）'!Z16,31,5)="40200","バタフライ200ｍ",IF(MID('データ用（自動入力）'!Z16,31,5)="50100","個人メドレー100ｍ",IF(MID('データ用（自動入力）'!Z16,31,5)="50200","個人メドレー200ｍ","")))))))))))))))))))</f>
        <v>自動入力</v>
      </c>
      <c r="AE37" s="115"/>
      <c r="AF37" s="115"/>
      <c r="AG37" s="115"/>
      <c r="AH37" s="116"/>
      <c r="AI37" s="120" t="str">
        <f>IF(MID('データ用（自動入力）'!Z16,37,5)="","自動入力",IF(MID('データ用（自動入力）'!Z16,37,5)="10025","自由形25ｍ",IF(MID('データ用（自動入力）'!Z16,37,5)="10050","自由形50ｍ",IF(MID('データ用（自動入力）'!Z16,37,5)="10100","自由形100ｍ",IF(MID('データ用（自動入力）'!Z16,37,5)="10200","自由形200ｍ",IF(MID('データ用（自動入力）'!Z16,37,5)="20025","背泳ぎ25ｍ",IF(MID('データ用（自動入力）'!Z16,37,5)="20050","背泳ぎ50ｍ",IF(MID('データ用（自動入力）'!Z16,37,5)="20100","背泳ぎ100ｍ",IF(MID('データ用（自動入力）'!Z16,37,5)="20200","背泳ぎ200ｍ",IF(MID('データ用（自動入力）'!Z16,37,5)="30025","平泳ぎ25ｍ",IF(MID('データ用（自動入力）'!Z16,37,5)="30050","平泳ぎ50ｍ",IF(MID('データ用（自動入力）'!Z16,37,5)="30100","平泳ぎ100ｍ",IF(MID('データ用（自動入力）'!Z16,37,5)="30200","平泳ぎ200ｍ",IF(MID('データ用（自動入力）'!Z16,37,5)="40025","バタフライ25ｍ",IF(MID('データ用（自動入力）'!Z16,37,5)="40050","バラフライ50ｍ",IF(MID('データ用（自動入力）'!Z16,37,5)="40100","バタフライ100ｍ",IF(MID('データ用（自動入力）'!Z16,37,5)="40200","バタフライ200ｍ",IF(MID('データ用（自動入力）'!Z16,37,5)="50100","個人メドレー100ｍ",IF(MID('データ用（自動入力）'!Z16,37,5)="50200","個人メドレー200ｍ","")))))))))))))))))))</f>
        <v>自動入力</v>
      </c>
      <c r="AJ37" s="115"/>
      <c r="AK37" s="115"/>
      <c r="AL37" s="115"/>
      <c r="AM37" s="122"/>
    </row>
    <row r="38" spans="1:39" ht="19.5" customHeight="1" x14ac:dyDescent="0.15">
      <c r="A38" s="139"/>
      <c r="B38" s="74" t="str">
        <f>IF('参加申込一覧表(入力お願い致します）'!B22="","",'参加申込一覧表(入力お願い致します）'!B22)</f>
        <v/>
      </c>
      <c r="C38" s="147"/>
      <c r="D38" s="149"/>
      <c r="E38" s="117"/>
      <c r="F38" s="118"/>
      <c r="G38" s="118"/>
      <c r="H38" s="118"/>
      <c r="I38" s="119"/>
      <c r="J38" s="121"/>
      <c r="K38" s="118"/>
      <c r="L38" s="118"/>
      <c r="M38" s="118"/>
      <c r="N38" s="119"/>
      <c r="O38" s="121"/>
      <c r="P38" s="118"/>
      <c r="Q38" s="118"/>
      <c r="R38" s="118"/>
      <c r="S38" s="119"/>
      <c r="T38" s="121"/>
      <c r="U38" s="118"/>
      <c r="V38" s="118"/>
      <c r="W38" s="118"/>
      <c r="X38" s="119"/>
      <c r="Y38" s="121"/>
      <c r="Z38" s="118"/>
      <c r="AA38" s="118"/>
      <c r="AB38" s="118"/>
      <c r="AC38" s="119"/>
      <c r="AD38" s="121"/>
      <c r="AE38" s="118"/>
      <c r="AF38" s="118"/>
      <c r="AG38" s="118"/>
      <c r="AH38" s="119"/>
      <c r="AI38" s="121"/>
      <c r="AJ38" s="118"/>
      <c r="AK38" s="118"/>
      <c r="AL38" s="118"/>
      <c r="AM38" s="123"/>
    </row>
    <row r="39" spans="1:39" ht="15" customHeight="1" x14ac:dyDescent="0.15">
      <c r="A39" s="138">
        <v>16</v>
      </c>
      <c r="B39" s="73" t="str">
        <f>IF('参加申込一覧表(入力お願い致します）'!C23="","",'参加申込一覧表(入力お願い致します）'!C23)</f>
        <v/>
      </c>
      <c r="C39" s="146" t="str">
        <f>IF('参加申込一覧表(入力お願い致します）'!D23="","",'参加申込一覧表(入力お願い致します）'!D23)</f>
        <v/>
      </c>
      <c r="D39" s="148" t="str">
        <f>IF('参加申込一覧表(入力お願い致します）'!F23="","",'参加申込一覧表(入力お願い致します）'!F23)</f>
        <v/>
      </c>
      <c r="E39" s="114" t="str">
        <f>IF(LEFT('データ用（自動入力）'!Z17,5)="","自動入力",IF(LEFT('データ用（自動入力）'!Z17,5)="10025","自由形25ｍ",IF(LEFT('データ用（自動入力）'!Z17,5)="10050","自由形50ｍ",IF(LEFT('データ用（自動入力）'!Z17,5)="10100","自由形100ｍ",IF(LEFT('データ用（自動入力）'!Z17,5)="10200","自由形200ｍ",IF(LEFT('データ用（自動入力）'!Z17,5)="20025","背泳ぎ25ｍ",IF(LEFT('データ用（自動入力）'!Z17,5)="20050","背泳ぎ50ｍ",IF(LEFT('データ用（自動入力）'!Z17,5)="20100","背泳ぎ100ｍ",IF(LEFT('データ用（自動入力）'!Z17,5)="20200","背泳ぎ200ｍ",IF(LEFT('データ用（自動入力）'!Z17,5)="30025","平泳ぎ25ｍ",IF(LEFT('データ用（自動入力）'!Z17,5)="30050","平泳ぎ50ｍ",IF(LEFT('データ用（自動入力）'!Z17,5)="30100","平泳ぎ100ｍ",IF(LEFT('データ用（自動入力）'!Z17,5)="30200","平泳ぎ200ｍ",IF(LEFT('データ用（自動入力）'!Z17,5)="40025","バタフライ25ｍ",IF(LEFT('データ用（自動入力）'!Z17,5)="40050","バラフライ50ｍ",IF(LEFT('データ用（自動入力）'!Z17,5)="40100","バタフライ100ｍ",IF(LEFT('データ用（自動入力）'!Z17,5)="40200","バタフライ200ｍ",IF(LEFT('データ用（自動入力）'!Z17,5)="50100","個人メドレー100ｍ",IF(LEFT('データ用（自動入力）'!Z17,5)="50200","個人メドレー200ｍ","")))))))))))))))))))</f>
        <v>自動入力</v>
      </c>
      <c r="F39" s="115"/>
      <c r="G39" s="115"/>
      <c r="H39" s="115"/>
      <c r="I39" s="116"/>
      <c r="J39" s="120" t="str">
        <f>IF(MID('データ用（自動入力）'!Z17,7,5)="","自動入力",IF(MID('データ用（自動入力）'!Z17,7,5)="10025","自由形25ｍ",IF(MID('データ用（自動入力）'!Z17,7,5)="10050","自由形50ｍ",IF(MID('データ用（自動入力）'!Z17,7,5)="10100","自由形100ｍ",IF(MID('データ用（自動入力）'!Z17,7,5)="10200","自由形200ｍ",IF(MID('データ用（自動入力）'!Z17,7,5)="20025","背泳ぎ25ｍ",IF(MID('データ用（自動入力）'!Z17,7,5)="20050","背泳ぎ50ｍ",IF(MID('データ用（自動入力）'!Z17,7,5)="20100","背泳ぎ100ｍ",IF(MID('データ用（自動入力）'!Z17,7,5)="20200","背泳ぎ200ｍ",IF(MID('データ用（自動入力）'!Z17,7,5)="30025","平泳ぎ25ｍ",IF(MID('データ用（自動入力）'!Z17,7,5)="30050","平泳ぎ50ｍ",IF(MID('データ用（自動入力）'!Z17,7,5)="30100","平泳ぎ100ｍ",IF(MID('データ用（自動入力）'!Z17,7,5)="30200","平泳ぎ200ｍ",IF(MID('データ用（自動入力）'!Z17,7,5)="40025","バタフライ25ｍ",IF(MID('データ用（自動入力）'!Z17,7,5)="40050","バラフライ50ｍ",IF(MID('データ用（自動入力）'!Z17,7,5)="40100","バタフライ100ｍ",IF(MID('データ用（自動入力）'!Z17,7,5)="40200","バタフライ200ｍ",IF(MID('データ用（自動入力）'!Z17,7,5)="50100","個人メドレー100ｍ",IF(MID('データ用（自動入力）'!Z17,7,5)="50200","個人メドレー200ｍ","")))))))))))))))))))</f>
        <v>自動入力</v>
      </c>
      <c r="K39" s="115"/>
      <c r="L39" s="115"/>
      <c r="M39" s="115"/>
      <c r="N39" s="116"/>
      <c r="O39" s="120" t="str">
        <f>IF(MID('データ用（自動入力）'!Z17,13,5)="","自動入力",IF(MID('データ用（自動入力）'!Z17,13,5)="10025","自由形25ｍ",IF(MID('データ用（自動入力）'!Z17,13,5)="10050","自由形50ｍ",IF(MID('データ用（自動入力）'!Z17,13,5)="10100","自由形100ｍ",IF(MID('データ用（自動入力）'!Z17,13,5)="10200","自由形200ｍ",IF(MID('データ用（自動入力）'!Z17,13,5)="20025","背泳ぎ25ｍ",IF(MID('データ用（自動入力）'!Z17,13,5)="20050","背泳ぎ50ｍ",IF(MID('データ用（自動入力）'!Z17,13,5)="20100","背泳ぎ100ｍ",IF(MID('データ用（自動入力）'!Z17,13,5)="20200","背泳ぎ200ｍ",IF(MID('データ用（自動入力）'!Z17,13,5)="30025","平泳ぎ25ｍ",IF(MID('データ用（自動入力）'!Z17,13,5)="30050","平泳ぎ50ｍ",IF(MID('データ用（自動入力）'!Z17,13,5)="30100","平泳ぎ100ｍ",IF(MID('データ用（自動入力）'!Z17,13,5)="30200","平泳ぎ200ｍ",IF(MID('データ用（自動入力）'!Z17,13,5)="40025","バタフライ25ｍ",IF(MID('データ用（自動入力）'!Z17,13,5)="40050","バラフライ50ｍ",IF(MID('データ用（自動入力）'!Z17,13,5)="40100","バタフライ100ｍ",IF(MID('データ用（自動入力）'!Z17,13,5)="40200","バタフライ200ｍ",IF(MID('データ用（自動入力）'!Z17,13,5)="50100","個人メドレー100ｍ",IF(MID('データ用（自動入力）'!Z17,13,5)="50200","個人メドレー200ｍ","")))))))))))))))))))</f>
        <v>自動入力</v>
      </c>
      <c r="P39" s="115"/>
      <c r="Q39" s="115"/>
      <c r="R39" s="115"/>
      <c r="S39" s="116"/>
      <c r="T39" s="120" t="str">
        <f>IF(MID('データ用（自動入力）'!Z17,19,5)="","自動入力",IF(MID('データ用（自動入力）'!Z17,19,5)="10025","自由形25ｍ",IF(MID('データ用（自動入力）'!Z17,19,5)="10050","自由形50ｍ",IF(MID('データ用（自動入力）'!Z17,19,5)="10100","自由形100ｍ",IF(MID('データ用（自動入力）'!Z17,19,5)="10200","自由形200ｍ",IF(MID('データ用（自動入力）'!Z17,19,5)="20025","背泳ぎ25ｍ",IF(MID('データ用（自動入力）'!Z17,19,5)="20050","背泳ぎ50ｍ",IF(MID('データ用（自動入力）'!Z17,19,5)="20100","背泳ぎ100ｍ",IF(MID('データ用（自動入力）'!Z17,19,5)="20200","背泳ぎ200ｍ",IF(MID('データ用（自動入力）'!Z17,19,5)="30025","平泳ぎ25ｍ",IF(MID('データ用（自動入力）'!Z17,19,5)="30050","平泳ぎ50ｍ",IF(MID('データ用（自動入力）'!Z17,19,5)="30100","平泳ぎ100ｍ",IF(MID('データ用（自動入力）'!Z17,19,5)="30200","平泳ぎ200ｍ",IF(MID('データ用（自動入力）'!Z17,19,5)="40025","バタフライ25ｍ",IF(MID('データ用（自動入力）'!Z17,19,5)="40050","バラフライ50ｍ",IF(MID('データ用（自動入力）'!Z17,19,5)="40100","バタフライ100ｍ",IF(MID('データ用（自動入力）'!Z17,19,5)="40200","バタフライ200ｍ",IF(MID('データ用（自動入力）'!Z17,19,5)="50100","個人メドレー100ｍ",IF(MID('データ用（自動入力）'!Z17,19,5)="50200","個人メドレー200ｍ","")))))))))))))))))))</f>
        <v>自動入力</v>
      </c>
      <c r="U39" s="115"/>
      <c r="V39" s="115"/>
      <c r="W39" s="115"/>
      <c r="X39" s="116"/>
      <c r="Y39" s="120" t="str">
        <f>IF(MID('データ用（自動入力）'!Z17,25,5)="","自動入力",IF(MID('データ用（自動入力）'!Z17,25,5)="10025","自由形25ｍ",IF(MID('データ用（自動入力）'!Z17,25,5)="10050","自由形50ｍ",IF(MID('データ用（自動入力）'!Z17,25,5)="10100","自由形100ｍ",IF(MID('データ用（自動入力）'!Z17,25,5)="10200","自由形200ｍ",IF(MID('データ用（自動入力）'!Z17,25,5)="20025","背泳ぎ25ｍ",IF(MID('データ用（自動入力）'!Z17,25,5)="20050","背泳ぎ50ｍ",IF(MID('データ用（自動入力）'!Z17,25,5)="20100","背泳ぎ100ｍ",IF(MID('データ用（自動入力）'!Z17,25,5)="20200","背泳ぎ200ｍ",IF(MID('データ用（自動入力）'!Z17,25,5)="30025","平泳ぎ25ｍ",IF(MID('データ用（自動入力）'!Z17,25,5)="30050","平泳ぎ50ｍ",IF(MID('データ用（自動入力）'!Z17,25,5)="30100","平泳ぎ100ｍ",IF(MID('データ用（自動入力）'!Z17,25,5)="30200","平泳ぎ200ｍ",IF(MID('データ用（自動入力）'!Z17,25,5)="40025","バタフライ25ｍ",IF(MID('データ用（自動入力）'!Z17,25,5)="40050","バラフライ50ｍ",IF(MID('データ用（自動入力）'!Z17,25,5)="40100","バタフライ100ｍ",IF(MID('データ用（自動入力）'!Z17,25,5)="40200","バタフライ200ｍ",IF(MID('データ用（自動入力）'!Z17,25,5)="50100","個人メドレー100ｍ",IF(MID('データ用（自動入力）'!Z17,25,5)="50200","個人メドレー200ｍ","")))))))))))))))))))</f>
        <v>自動入力</v>
      </c>
      <c r="Z39" s="115"/>
      <c r="AA39" s="115"/>
      <c r="AB39" s="115"/>
      <c r="AC39" s="116"/>
      <c r="AD39" s="120" t="str">
        <f>IF(MID('データ用（自動入力）'!Z17,31,5)="","自動入力",IF(MID('データ用（自動入力）'!Z17,31,5)="10025","自由形25ｍ",IF(MID('データ用（自動入力）'!Z17,31,5)="10050","自由形50ｍ",IF(MID('データ用（自動入力）'!Z17,31,5)="10100","自由形100ｍ",IF(MID('データ用（自動入力）'!Z17,31,5)="10200","自由形200ｍ",IF(MID('データ用（自動入力）'!Z17,31,5)="20025","背泳ぎ25ｍ",IF(MID('データ用（自動入力）'!Z17,31,5)="20050","背泳ぎ50ｍ",IF(MID('データ用（自動入力）'!Z17,31,5)="20100","背泳ぎ100ｍ",IF(MID('データ用（自動入力）'!Z17,31,5)="20200","背泳ぎ200ｍ",IF(MID('データ用（自動入力）'!Z17,31,5)="30025","平泳ぎ25ｍ",IF(MID('データ用（自動入力）'!Z17,31,5)="30050","平泳ぎ50ｍ",IF(MID('データ用（自動入力）'!Z17,31,5)="30100","平泳ぎ100ｍ",IF(MID('データ用（自動入力）'!Z17,31,5)="30200","平泳ぎ200ｍ",IF(MID('データ用（自動入力）'!Z17,31,5)="40025","バタフライ25ｍ",IF(MID('データ用（自動入力）'!Z17,31,5)="40050","バラフライ50ｍ",IF(MID('データ用（自動入力）'!Z17,31,5)="40100","バタフライ100ｍ",IF(MID('データ用（自動入力）'!Z17,31,5)="40200","バタフライ200ｍ",IF(MID('データ用（自動入力）'!Z17,31,5)="50100","個人メドレー100ｍ",IF(MID('データ用（自動入力）'!Z17,31,5)="50200","個人メドレー200ｍ","")))))))))))))))))))</f>
        <v>自動入力</v>
      </c>
      <c r="AE39" s="115"/>
      <c r="AF39" s="115"/>
      <c r="AG39" s="115"/>
      <c r="AH39" s="116"/>
      <c r="AI39" s="120" t="str">
        <f>IF(MID('データ用（自動入力）'!Z17,37,5)="","自動入力",IF(MID('データ用（自動入力）'!Z17,37,5)="10025","自由形25ｍ",IF(MID('データ用（自動入力）'!Z17,37,5)="10050","自由形50ｍ",IF(MID('データ用（自動入力）'!Z17,37,5)="10100","自由形100ｍ",IF(MID('データ用（自動入力）'!Z17,37,5)="10200","自由形200ｍ",IF(MID('データ用（自動入力）'!Z17,37,5)="20025","背泳ぎ25ｍ",IF(MID('データ用（自動入力）'!Z17,37,5)="20050","背泳ぎ50ｍ",IF(MID('データ用（自動入力）'!Z17,37,5)="20100","背泳ぎ100ｍ",IF(MID('データ用（自動入力）'!Z17,37,5)="20200","背泳ぎ200ｍ",IF(MID('データ用（自動入力）'!Z17,37,5)="30025","平泳ぎ25ｍ",IF(MID('データ用（自動入力）'!Z17,37,5)="30050","平泳ぎ50ｍ",IF(MID('データ用（自動入力）'!Z17,37,5)="30100","平泳ぎ100ｍ",IF(MID('データ用（自動入力）'!Z17,37,5)="30200","平泳ぎ200ｍ",IF(MID('データ用（自動入力）'!Z17,37,5)="40025","バタフライ25ｍ",IF(MID('データ用（自動入力）'!Z17,37,5)="40050","バラフライ50ｍ",IF(MID('データ用（自動入力）'!Z17,37,5)="40100","バタフライ100ｍ",IF(MID('データ用（自動入力）'!Z17,37,5)="40200","バタフライ200ｍ",IF(MID('データ用（自動入力）'!Z17,37,5)="50100","個人メドレー100ｍ",IF(MID('データ用（自動入力）'!Z17,37,5)="50200","個人メドレー200ｍ","")))))))))))))))))))</f>
        <v>自動入力</v>
      </c>
      <c r="AJ39" s="115"/>
      <c r="AK39" s="115"/>
      <c r="AL39" s="115"/>
      <c r="AM39" s="122"/>
    </row>
    <row r="40" spans="1:39" ht="19.5" customHeight="1" x14ac:dyDescent="0.15">
      <c r="A40" s="159"/>
      <c r="B40" s="74" t="str">
        <f>IF('参加申込一覧表(入力お願い致します）'!B23="","",'参加申込一覧表(入力お願い致します）'!B23)</f>
        <v/>
      </c>
      <c r="C40" s="147"/>
      <c r="D40" s="149"/>
      <c r="E40" s="117"/>
      <c r="F40" s="118"/>
      <c r="G40" s="118"/>
      <c r="H40" s="118"/>
      <c r="I40" s="119"/>
      <c r="J40" s="121"/>
      <c r="K40" s="118"/>
      <c r="L40" s="118"/>
      <c r="M40" s="118"/>
      <c r="N40" s="119"/>
      <c r="O40" s="121"/>
      <c r="P40" s="118"/>
      <c r="Q40" s="118"/>
      <c r="R40" s="118"/>
      <c r="S40" s="119"/>
      <c r="T40" s="121"/>
      <c r="U40" s="118"/>
      <c r="V40" s="118"/>
      <c r="W40" s="118"/>
      <c r="X40" s="119"/>
      <c r="Y40" s="121"/>
      <c r="Z40" s="118"/>
      <c r="AA40" s="118"/>
      <c r="AB40" s="118"/>
      <c r="AC40" s="119"/>
      <c r="AD40" s="121"/>
      <c r="AE40" s="118"/>
      <c r="AF40" s="118"/>
      <c r="AG40" s="118"/>
      <c r="AH40" s="119"/>
      <c r="AI40" s="121"/>
      <c r="AJ40" s="118"/>
      <c r="AK40" s="118"/>
      <c r="AL40" s="118"/>
      <c r="AM40" s="123"/>
    </row>
    <row r="41" spans="1:39" ht="15" customHeight="1" x14ac:dyDescent="0.15">
      <c r="A41" s="138">
        <v>17</v>
      </c>
      <c r="B41" s="73" t="str">
        <f>IF('参加申込一覧表(入力お願い致します）'!C24="","",'参加申込一覧表(入力お願い致します）'!C24)</f>
        <v/>
      </c>
      <c r="C41" s="146" t="str">
        <f>IF('参加申込一覧表(入力お願い致します）'!D24="","",'参加申込一覧表(入力お願い致します）'!D24)</f>
        <v/>
      </c>
      <c r="D41" s="148" t="str">
        <f>IF('参加申込一覧表(入力お願い致します）'!F24="","",'参加申込一覧表(入力お願い致します）'!F24)</f>
        <v/>
      </c>
      <c r="E41" s="114" t="str">
        <f>IF(LEFT('データ用（自動入力）'!Z18,5)="","自動入力",IF(LEFT('データ用（自動入力）'!Z18,5)="10025","自由形25ｍ",IF(LEFT('データ用（自動入力）'!Z18,5)="10050","自由形50ｍ",IF(LEFT('データ用（自動入力）'!Z18,5)="10100","自由形100ｍ",IF(LEFT('データ用（自動入力）'!Z18,5)="10200","自由形200ｍ",IF(LEFT('データ用（自動入力）'!Z18,5)="20025","背泳ぎ25ｍ",IF(LEFT('データ用（自動入力）'!Z18,5)="20050","背泳ぎ50ｍ",IF(LEFT('データ用（自動入力）'!Z18,5)="20100","背泳ぎ100ｍ",IF(LEFT('データ用（自動入力）'!Z18,5)="20200","背泳ぎ200ｍ",IF(LEFT('データ用（自動入力）'!Z18,5)="30025","平泳ぎ25ｍ",IF(LEFT('データ用（自動入力）'!Z18,5)="30050","平泳ぎ50ｍ",IF(LEFT('データ用（自動入力）'!Z18,5)="30100","平泳ぎ100ｍ",IF(LEFT('データ用（自動入力）'!Z18,5)="30200","平泳ぎ200ｍ",IF(LEFT('データ用（自動入力）'!Z18,5)="40025","バタフライ25ｍ",IF(LEFT('データ用（自動入力）'!Z18,5)="40050","バラフライ50ｍ",IF(LEFT('データ用（自動入力）'!Z18,5)="40100","バタフライ100ｍ",IF(LEFT('データ用（自動入力）'!Z18,5)="40200","バタフライ200ｍ",IF(LEFT('データ用（自動入力）'!Z18,5)="50100","個人メドレー100ｍ",IF(LEFT('データ用（自動入力）'!Z18,5)="50200","個人メドレー200ｍ","")))))))))))))))))))</f>
        <v>自動入力</v>
      </c>
      <c r="F41" s="115"/>
      <c r="G41" s="115"/>
      <c r="H41" s="115"/>
      <c r="I41" s="116"/>
      <c r="J41" s="120" t="str">
        <f>IF(MID('データ用（自動入力）'!Z18,7,5)="","自動入力",IF(MID('データ用（自動入力）'!Z18,7,5)="10025","自由形25ｍ",IF(MID('データ用（自動入力）'!Z18,7,5)="10050","自由形50ｍ",IF(MID('データ用（自動入力）'!Z18,7,5)="10100","自由形100ｍ",IF(MID('データ用（自動入力）'!Z18,7,5)="10200","自由形200ｍ",IF(MID('データ用（自動入力）'!Z18,7,5)="20025","背泳ぎ25ｍ",IF(MID('データ用（自動入力）'!Z18,7,5)="20050","背泳ぎ50ｍ",IF(MID('データ用（自動入力）'!Z18,7,5)="20100","背泳ぎ100ｍ",IF(MID('データ用（自動入力）'!Z18,7,5)="20200","背泳ぎ200ｍ",IF(MID('データ用（自動入力）'!Z18,7,5)="30025","平泳ぎ25ｍ",IF(MID('データ用（自動入力）'!Z18,7,5)="30050","平泳ぎ50ｍ",IF(MID('データ用（自動入力）'!Z18,7,5)="30100","平泳ぎ100ｍ",IF(MID('データ用（自動入力）'!Z18,7,5)="30200","平泳ぎ200ｍ",IF(MID('データ用（自動入力）'!Z18,7,5)="40025","バタフライ25ｍ",IF(MID('データ用（自動入力）'!Z18,7,5)="40050","バラフライ50ｍ",IF(MID('データ用（自動入力）'!Z18,7,5)="40100","バタフライ100ｍ",IF(MID('データ用（自動入力）'!Z18,7,5)="40200","バタフライ200ｍ",IF(MID('データ用（自動入力）'!Z18,7,5)="50100","個人メドレー100ｍ",IF(MID('データ用（自動入力）'!Z18,7,5)="50200","個人メドレー200ｍ","")))))))))))))))))))</f>
        <v>自動入力</v>
      </c>
      <c r="K41" s="115"/>
      <c r="L41" s="115"/>
      <c r="M41" s="115"/>
      <c r="N41" s="116"/>
      <c r="O41" s="120" t="str">
        <f>IF(MID('データ用（自動入力）'!Z18,13,5)="","自動入力",IF(MID('データ用（自動入力）'!Z18,13,5)="10025","自由形25ｍ",IF(MID('データ用（自動入力）'!Z18,13,5)="10050","自由形50ｍ",IF(MID('データ用（自動入力）'!Z18,13,5)="10100","自由形100ｍ",IF(MID('データ用（自動入力）'!Z18,13,5)="10200","自由形200ｍ",IF(MID('データ用（自動入力）'!Z18,13,5)="20025","背泳ぎ25ｍ",IF(MID('データ用（自動入力）'!Z18,13,5)="20050","背泳ぎ50ｍ",IF(MID('データ用（自動入力）'!Z18,13,5)="20100","背泳ぎ100ｍ",IF(MID('データ用（自動入力）'!Z18,13,5)="20200","背泳ぎ200ｍ",IF(MID('データ用（自動入力）'!Z18,13,5)="30025","平泳ぎ25ｍ",IF(MID('データ用（自動入力）'!Z18,13,5)="30050","平泳ぎ50ｍ",IF(MID('データ用（自動入力）'!Z18,13,5)="30100","平泳ぎ100ｍ",IF(MID('データ用（自動入力）'!Z18,13,5)="30200","平泳ぎ200ｍ",IF(MID('データ用（自動入力）'!Z18,13,5)="40025","バタフライ25ｍ",IF(MID('データ用（自動入力）'!Z18,13,5)="40050","バラフライ50ｍ",IF(MID('データ用（自動入力）'!Z18,13,5)="40100","バタフライ100ｍ",IF(MID('データ用（自動入力）'!Z18,13,5)="40200","バタフライ200ｍ",IF(MID('データ用（自動入力）'!Z18,13,5)="50100","個人メドレー100ｍ",IF(MID('データ用（自動入力）'!Z18,13,5)="50200","個人メドレー200ｍ","")))))))))))))))))))</f>
        <v>自動入力</v>
      </c>
      <c r="P41" s="115"/>
      <c r="Q41" s="115"/>
      <c r="R41" s="115"/>
      <c r="S41" s="116"/>
      <c r="T41" s="120" t="str">
        <f>IF(MID('データ用（自動入力）'!Z18,19,5)="","自動入力",IF(MID('データ用（自動入力）'!Z18,19,5)="10025","自由形25ｍ",IF(MID('データ用（自動入力）'!Z18,19,5)="10050","自由形50ｍ",IF(MID('データ用（自動入力）'!Z18,19,5)="10100","自由形100ｍ",IF(MID('データ用（自動入力）'!Z18,19,5)="10200","自由形200ｍ",IF(MID('データ用（自動入力）'!Z18,19,5)="20025","背泳ぎ25ｍ",IF(MID('データ用（自動入力）'!Z18,19,5)="20050","背泳ぎ50ｍ",IF(MID('データ用（自動入力）'!Z18,19,5)="20100","背泳ぎ100ｍ",IF(MID('データ用（自動入力）'!Z18,19,5)="20200","背泳ぎ200ｍ",IF(MID('データ用（自動入力）'!Z18,19,5)="30025","平泳ぎ25ｍ",IF(MID('データ用（自動入力）'!Z18,19,5)="30050","平泳ぎ50ｍ",IF(MID('データ用（自動入力）'!Z18,19,5)="30100","平泳ぎ100ｍ",IF(MID('データ用（自動入力）'!Z18,19,5)="30200","平泳ぎ200ｍ",IF(MID('データ用（自動入力）'!Z18,19,5)="40025","バタフライ25ｍ",IF(MID('データ用（自動入力）'!Z18,19,5)="40050","バラフライ50ｍ",IF(MID('データ用（自動入力）'!Z18,19,5)="40100","バタフライ100ｍ",IF(MID('データ用（自動入力）'!Z18,19,5)="40200","バタフライ200ｍ",IF(MID('データ用（自動入力）'!Z18,19,5)="50100","個人メドレー100ｍ",IF(MID('データ用（自動入力）'!Z18,19,5)="50200","個人メドレー200ｍ","")))))))))))))))))))</f>
        <v>自動入力</v>
      </c>
      <c r="U41" s="115"/>
      <c r="V41" s="115"/>
      <c r="W41" s="115"/>
      <c r="X41" s="116"/>
      <c r="Y41" s="120" t="str">
        <f>IF(MID('データ用（自動入力）'!Z18,25,5)="","自動入力",IF(MID('データ用（自動入力）'!Z18,25,5)="10025","自由形25ｍ",IF(MID('データ用（自動入力）'!Z18,25,5)="10050","自由形50ｍ",IF(MID('データ用（自動入力）'!Z18,25,5)="10100","自由形100ｍ",IF(MID('データ用（自動入力）'!Z18,25,5)="10200","自由形200ｍ",IF(MID('データ用（自動入力）'!Z18,25,5)="20025","背泳ぎ25ｍ",IF(MID('データ用（自動入力）'!Z18,25,5)="20050","背泳ぎ50ｍ",IF(MID('データ用（自動入力）'!Z18,25,5)="20100","背泳ぎ100ｍ",IF(MID('データ用（自動入力）'!Z18,25,5)="20200","背泳ぎ200ｍ",IF(MID('データ用（自動入力）'!Z18,25,5)="30025","平泳ぎ25ｍ",IF(MID('データ用（自動入力）'!Z18,25,5)="30050","平泳ぎ50ｍ",IF(MID('データ用（自動入力）'!Z18,25,5)="30100","平泳ぎ100ｍ",IF(MID('データ用（自動入力）'!Z18,25,5)="30200","平泳ぎ200ｍ",IF(MID('データ用（自動入力）'!Z18,25,5)="40025","バタフライ25ｍ",IF(MID('データ用（自動入力）'!Z18,25,5)="40050","バラフライ50ｍ",IF(MID('データ用（自動入力）'!Z18,25,5)="40100","バタフライ100ｍ",IF(MID('データ用（自動入力）'!Z18,25,5)="40200","バタフライ200ｍ",IF(MID('データ用（自動入力）'!Z18,25,5)="50100","個人メドレー100ｍ",IF(MID('データ用（自動入力）'!Z18,25,5)="50200","個人メドレー200ｍ","")))))))))))))))))))</f>
        <v>自動入力</v>
      </c>
      <c r="Z41" s="115"/>
      <c r="AA41" s="115"/>
      <c r="AB41" s="115"/>
      <c r="AC41" s="116"/>
      <c r="AD41" s="120" t="str">
        <f>IF(MID('データ用（自動入力）'!Z18,31,5)="","自動入力",IF(MID('データ用（自動入力）'!Z18,31,5)="10025","自由形25ｍ",IF(MID('データ用（自動入力）'!Z18,31,5)="10050","自由形50ｍ",IF(MID('データ用（自動入力）'!Z18,31,5)="10100","自由形100ｍ",IF(MID('データ用（自動入力）'!Z18,31,5)="10200","自由形200ｍ",IF(MID('データ用（自動入力）'!Z18,31,5)="20025","背泳ぎ25ｍ",IF(MID('データ用（自動入力）'!Z18,31,5)="20050","背泳ぎ50ｍ",IF(MID('データ用（自動入力）'!Z18,31,5)="20100","背泳ぎ100ｍ",IF(MID('データ用（自動入力）'!Z18,31,5)="20200","背泳ぎ200ｍ",IF(MID('データ用（自動入力）'!Z18,31,5)="30025","平泳ぎ25ｍ",IF(MID('データ用（自動入力）'!Z18,31,5)="30050","平泳ぎ50ｍ",IF(MID('データ用（自動入力）'!Z18,31,5)="30100","平泳ぎ100ｍ",IF(MID('データ用（自動入力）'!Z18,31,5)="30200","平泳ぎ200ｍ",IF(MID('データ用（自動入力）'!Z18,31,5)="40025","バタフライ25ｍ",IF(MID('データ用（自動入力）'!Z18,31,5)="40050","バラフライ50ｍ",IF(MID('データ用（自動入力）'!Z18,31,5)="40100","バタフライ100ｍ",IF(MID('データ用（自動入力）'!Z18,31,5)="40200","バタフライ200ｍ",IF(MID('データ用（自動入力）'!Z18,31,5)="50100","個人メドレー100ｍ",IF(MID('データ用（自動入力）'!Z18,31,5)="50200","個人メドレー200ｍ","")))))))))))))))))))</f>
        <v>自動入力</v>
      </c>
      <c r="AE41" s="115"/>
      <c r="AF41" s="115"/>
      <c r="AG41" s="115"/>
      <c r="AH41" s="116"/>
      <c r="AI41" s="120" t="str">
        <f>IF(MID('データ用（自動入力）'!Z18,37,5)="","自動入力",IF(MID('データ用（自動入力）'!Z18,37,5)="10025","自由形25ｍ",IF(MID('データ用（自動入力）'!Z18,37,5)="10050","自由形50ｍ",IF(MID('データ用（自動入力）'!Z18,37,5)="10100","自由形100ｍ",IF(MID('データ用（自動入力）'!Z18,37,5)="10200","自由形200ｍ",IF(MID('データ用（自動入力）'!Z18,37,5)="20025","背泳ぎ25ｍ",IF(MID('データ用（自動入力）'!Z18,37,5)="20050","背泳ぎ50ｍ",IF(MID('データ用（自動入力）'!Z18,37,5)="20100","背泳ぎ100ｍ",IF(MID('データ用（自動入力）'!Z18,37,5)="20200","背泳ぎ200ｍ",IF(MID('データ用（自動入力）'!Z18,37,5)="30025","平泳ぎ25ｍ",IF(MID('データ用（自動入力）'!Z18,37,5)="30050","平泳ぎ50ｍ",IF(MID('データ用（自動入力）'!Z18,37,5)="30100","平泳ぎ100ｍ",IF(MID('データ用（自動入力）'!Z18,37,5)="30200","平泳ぎ200ｍ",IF(MID('データ用（自動入力）'!Z18,37,5)="40025","バタフライ25ｍ",IF(MID('データ用（自動入力）'!Z18,37,5)="40050","バラフライ50ｍ",IF(MID('データ用（自動入力）'!Z18,37,5)="40100","バタフライ100ｍ",IF(MID('データ用（自動入力）'!Z18,37,5)="40200","バタフライ200ｍ",IF(MID('データ用（自動入力）'!Z18,37,5)="50100","個人メドレー100ｍ",IF(MID('データ用（自動入力）'!Z18,37,5)="50200","個人メドレー200ｍ","")))))))))))))))))))</f>
        <v>自動入力</v>
      </c>
      <c r="AJ41" s="115"/>
      <c r="AK41" s="115"/>
      <c r="AL41" s="115"/>
      <c r="AM41" s="122"/>
    </row>
    <row r="42" spans="1:39" ht="19.5" customHeight="1" x14ac:dyDescent="0.15">
      <c r="A42" s="139"/>
      <c r="B42" s="74" t="str">
        <f>IF('参加申込一覧表(入力お願い致します）'!B24="","",'参加申込一覧表(入力お願い致します）'!B24)</f>
        <v/>
      </c>
      <c r="C42" s="147"/>
      <c r="D42" s="149"/>
      <c r="E42" s="117"/>
      <c r="F42" s="118"/>
      <c r="G42" s="118"/>
      <c r="H42" s="118"/>
      <c r="I42" s="119"/>
      <c r="J42" s="121"/>
      <c r="K42" s="118"/>
      <c r="L42" s="118"/>
      <c r="M42" s="118"/>
      <c r="N42" s="119"/>
      <c r="O42" s="121"/>
      <c r="P42" s="118"/>
      <c r="Q42" s="118"/>
      <c r="R42" s="118"/>
      <c r="S42" s="119"/>
      <c r="T42" s="121"/>
      <c r="U42" s="118"/>
      <c r="V42" s="118"/>
      <c r="W42" s="118"/>
      <c r="X42" s="119"/>
      <c r="Y42" s="121"/>
      <c r="Z42" s="118"/>
      <c r="AA42" s="118"/>
      <c r="AB42" s="118"/>
      <c r="AC42" s="119"/>
      <c r="AD42" s="121"/>
      <c r="AE42" s="118"/>
      <c r="AF42" s="118"/>
      <c r="AG42" s="118"/>
      <c r="AH42" s="119"/>
      <c r="AI42" s="121"/>
      <c r="AJ42" s="118"/>
      <c r="AK42" s="118"/>
      <c r="AL42" s="118"/>
      <c r="AM42" s="123"/>
    </row>
    <row r="43" spans="1:39" ht="15" customHeight="1" x14ac:dyDescent="0.15">
      <c r="A43" s="138">
        <v>18</v>
      </c>
      <c r="B43" s="73" t="str">
        <f>IF('参加申込一覧表(入力お願い致します）'!C25="","",'参加申込一覧表(入力お願い致します）'!C25)</f>
        <v/>
      </c>
      <c r="C43" s="146" t="str">
        <f>IF('参加申込一覧表(入力お願い致します）'!D25="","",'参加申込一覧表(入力お願い致します）'!D25)</f>
        <v/>
      </c>
      <c r="D43" s="148" t="str">
        <f>IF('参加申込一覧表(入力お願い致します）'!F25="","",'参加申込一覧表(入力お願い致します）'!F25)</f>
        <v/>
      </c>
      <c r="E43" s="114" t="str">
        <f>IF(LEFT('データ用（自動入力）'!Z19,5)="","自動入力",IF(LEFT('データ用（自動入力）'!Z19,5)="10025","自由形25ｍ",IF(LEFT('データ用（自動入力）'!Z19,5)="10050","自由形50ｍ",IF(LEFT('データ用（自動入力）'!Z19,5)="10100","自由形100ｍ",IF(LEFT('データ用（自動入力）'!Z19,5)="10200","自由形200ｍ",IF(LEFT('データ用（自動入力）'!Z19,5)="20025","背泳ぎ25ｍ",IF(LEFT('データ用（自動入力）'!Z19,5)="20050","背泳ぎ50ｍ",IF(LEFT('データ用（自動入力）'!Z19,5)="20100","背泳ぎ100ｍ",IF(LEFT('データ用（自動入力）'!Z19,5)="20200","背泳ぎ200ｍ",IF(LEFT('データ用（自動入力）'!Z19,5)="30025","平泳ぎ25ｍ",IF(LEFT('データ用（自動入力）'!Z19,5)="30050","平泳ぎ50ｍ",IF(LEFT('データ用（自動入力）'!Z19,5)="30100","平泳ぎ100ｍ",IF(LEFT('データ用（自動入力）'!Z19,5)="30200","平泳ぎ200ｍ",IF(LEFT('データ用（自動入力）'!Z19,5)="40025","バタフライ25ｍ",IF(LEFT('データ用（自動入力）'!Z19,5)="40050","バラフライ50ｍ",IF(LEFT('データ用（自動入力）'!Z19,5)="40100","バタフライ100ｍ",IF(LEFT('データ用（自動入力）'!Z19,5)="40200","バタフライ200ｍ",IF(LEFT('データ用（自動入力）'!Z19,5)="50100","個人メドレー100ｍ",IF(LEFT('データ用（自動入力）'!Z19,5)="50200","個人メドレー200ｍ","")))))))))))))))))))</f>
        <v>自動入力</v>
      </c>
      <c r="F43" s="115"/>
      <c r="G43" s="115"/>
      <c r="H43" s="115"/>
      <c r="I43" s="116"/>
      <c r="J43" s="120" t="str">
        <f>IF(MID('データ用（自動入力）'!Z19,7,5)="","自動入力",IF(MID('データ用（自動入力）'!Z19,7,5)="10025","自由形25ｍ",IF(MID('データ用（自動入力）'!Z19,7,5)="10050","自由形50ｍ",IF(MID('データ用（自動入力）'!Z19,7,5)="10100","自由形100ｍ",IF(MID('データ用（自動入力）'!Z19,7,5)="10200","自由形200ｍ",IF(MID('データ用（自動入力）'!Z19,7,5)="20025","背泳ぎ25ｍ",IF(MID('データ用（自動入力）'!Z19,7,5)="20050","背泳ぎ50ｍ",IF(MID('データ用（自動入力）'!Z19,7,5)="20100","背泳ぎ100ｍ",IF(MID('データ用（自動入力）'!Z19,7,5)="20200","背泳ぎ200ｍ",IF(MID('データ用（自動入力）'!Z19,7,5)="30025","平泳ぎ25ｍ",IF(MID('データ用（自動入力）'!Z19,7,5)="30050","平泳ぎ50ｍ",IF(MID('データ用（自動入力）'!Z19,7,5)="30100","平泳ぎ100ｍ",IF(MID('データ用（自動入力）'!Z19,7,5)="30200","平泳ぎ200ｍ",IF(MID('データ用（自動入力）'!Z19,7,5)="40025","バタフライ25ｍ",IF(MID('データ用（自動入力）'!Z19,7,5)="40050","バラフライ50ｍ",IF(MID('データ用（自動入力）'!Z19,7,5)="40100","バタフライ100ｍ",IF(MID('データ用（自動入力）'!Z19,7,5)="40200","バタフライ200ｍ",IF(MID('データ用（自動入力）'!Z19,7,5)="50100","個人メドレー100ｍ",IF(MID('データ用（自動入力）'!Z19,7,5)="50200","個人メドレー200ｍ","")))))))))))))))))))</f>
        <v>自動入力</v>
      </c>
      <c r="K43" s="115"/>
      <c r="L43" s="115"/>
      <c r="M43" s="115"/>
      <c r="N43" s="116"/>
      <c r="O43" s="120" t="str">
        <f>IF(MID('データ用（自動入力）'!Z19,13,5)="","自動入力",IF(MID('データ用（自動入力）'!Z19,13,5)="10025","自由形25ｍ",IF(MID('データ用（自動入力）'!Z19,13,5)="10050","自由形50ｍ",IF(MID('データ用（自動入力）'!Z19,13,5)="10100","自由形100ｍ",IF(MID('データ用（自動入力）'!Z19,13,5)="10200","自由形200ｍ",IF(MID('データ用（自動入力）'!Z19,13,5)="20025","背泳ぎ25ｍ",IF(MID('データ用（自動入力）'!Z19,13,5)="20050","背泳ぎ50ｍ",IF(MID('データ用（自動入力）'!Z19,13,5)="20100","背泳ぎ100ｍ",IF(MID('データ用（自動入力）'!Z19,13,5)="20200","背泳ぎ200ｍ",IF(MID('データ用（自動入力）'!Z19,13,5)="30025","平泳ぎ25ｍ",IF(MID('データ用（自動入力）'!Z19,13,5)="30050","平泳ぎ50ｍ",IF(MID('データ用（自動入力）'!Z19,13,5)="30100","平泳ぎ100ｍ",IF(MID('データ用（自動入力）'!Z19,13,5)="30200","平泳ぎ200ｍ",IF(MID('データ用（自動入力）'!Z19,13,5)="40025","バタフライ25ｍ",IF(MID('データ用（自動入力）'!Z19,13,5)="40050","バラフライ50ｍ",IF(MID('データ用（自動入力）'!Z19,13,5)="40100","バタフライ100ｍ",IF(MID('データ用（自動入力）'!Z19,13,5)="40200","バタフライ200ｍ",IF(MID('データ用（自動入力）'!Z19,13,5)="50100","個人メドレー100ｍ",IF(MID('データ用（自動入力）'!Z19,13,5)="50200","個人メドレー200ｍ","")))))))))))))))))))</f>
        <v>自動入力</v>
      </c>
      <c r="P43" s="115"/>
      <c r="Q43" s="115"/>
      <c r="R43" s="115"/>
      <c r="S43" s="116"/>
      <c r="T43" s="120" t="str">
        <f>IF(MID('データ用（自動入力）'!Z19,19,5)="","自動入力",IF(MID('データ用（自動入力）'!Z19,19,5)="10025","自由形25ｍ",IF(MID('データ用（自動入力）'!Z19,19,5)="10050","自由形50ｍ",IF(MID('データ用（自動入力）'!Z19,19,5)="10100","自由形100ｍ",IF(MID('データ用（自動入力）'!Z19,19,5)="10200","自由形200ｍ",IF(MID('データ用（自動入力）'!Z19,19,5)="20025","背泳ぎ25ｍ",IF(MID('データ用（自動入力）'!Z19,19,5)="20050","背泳ぎ50ｍ",IF(MID('データ用（自動入力）'!Z19,19,5)="20100","背泳ぎ100ｍ",IF(MID('データ用（自動入力）'!Z19,19,5)="20200","背泳ぎ200ｍ",IF(MID('データ用（自動入力）'!Z19,19,5)="30025","平泳ぎ25ｍ",IF(MID('データ用（自動入力）'!Z19,19,5)="30050","平泳ぎ50ｍ",IF(MID('データ用（自動入力）'!Z19,19,5)="30100","平泳ぎ100ｍ",IF(MID('データ用（自動入力）'!Z19,19,5)="30200","平泳ぎ200ｍ",IF(MID('データ用（自動入力）'!Z19,19,5)="40025","バタフライ25ｍ",IF(MID('データ用（自動入力）'!Z19,19,5)="40050","バラフライ50ｍ",IF(MID('データ用（自動入力）'!Z19,19,5)="40100","バタフライ100ｍ",IF(MID('データ用（自動入力）'!Z19,19,5)="40200","バタフライ200ｍ",IF(MID('データ用（自動入力）'!Z19,19,5)="50100","個人メドレー100ｍ",IF(MID('データ用（自動入力）'!Z19,19,5)="50200","個人メドレー200ｍ","")))))))))))))))))))</f>
        <v>自動入力</v>
      </c>
      <c r="U43" s="115"/>
      <c r="V43" s="115"/>
      <c r="W43" s="115"/>
      <c r="X43" s="116"/>
      <c r="Y43" s="120" t="str">
        <f>IF(MID('データ用（自動入力）'!Z19,25,5)="","自動入力",IF(MID('データ用（自動入力）'!Z19,25,5)="10025","自由形25ｍ",IF(MID('データ用（自動入力）'!Z19,25,5)="10050","自由形50ｍ",IF(MID('データ用（自動入力）'!Z19,25,5)="10100","自由形100ｍ",IF(MID('データ用（自動入力）'!Z19,25,5)="10200","自由形200ｍ",IF(MID('データ用（自動入力）'!Z19,25,5)="20025","背泳ぎ25ｍ",IF(MID('データ用（自動入力）'!Z19,25,5)="20050","背泳ぎ50ｍ",IF(MID('データ用（自動入力）'!Z19,25,5)="20100","背泳ぎ100ｍ",IF(MID('データ用（自動入力）'!Z19,25,5)="20200","背泳ぎ200ｍ",IF(MID('データ用（自動入力）'!Z19,25,5)="30025","平泳ぎ25ｍ",IF(MID('データ用（自動入力）'!Z19,25,5)="30050","平泳ぎ50ｍ",IF(MID('データ用（自動入力）'!Z19,25,5)="30100","平泳ぎ100ｍ",IF(MID('データ用（自動入力）'!Z19,25,5)="30200","平泳ぎ200ｍ",IF(MID('データ用（自動入力）'!Z19,25,5)="40025","バタフライ25ｍ",IF(MID('データ用（自動入力）'!Z19,25,5)="40050","バラフライ50ｍ",IF(MID('データ用（自動入力）'!Z19,25,5)="40100","バタフライ100ｍ",IF(MID('データ用（自動入力）'!Z19,25,5)="40200","バタフライ200ｍ",IF(MID('データ用（自動入力）'!Z19,25,5)="50100","個人メドレー100ｍ",IF(MID('データ用（自動入力）'!Z19,25,5)="50200","個人メドレー200ｍ","")))))))))))))))))))</f>
        <v>自動入力</v>
      </c>
      <c r="Z43" s="115"/>
      <c r="AA43" s="115"/>
      <c r="AB43" s="115"/>
      <c r="AC43" s="116"/>
      <c r="AD43" s="120" t="str">
        <f>IF(MID('データ用（自動入力）'!Z19,31,5)="","自動入力",IF(MID('データ用（自動入力）'!Z19,31,5)="10025","自由形25ｍ",IF(MID('データ用（自動入力）'!Z19,31,5)="10050","自由形50ｍ",IF(MID('データ用（自動入力）'!Z19,31,5)="10100","自由形100ｍ",IF(MID('データ用（自動入力）'!Z19,31,5)="10200","自由形200ｍ",IF(MID('データ用（自動入力）'!Z19,31,5)="20025","背泳ぎ25ｍ",IF(MID('データ用（自動入力）'!Z19,31,5)="20050","背泳ぎ50ｍ",IF(MID('データ用（自動入力）'!Z19,31,5)="20100","背泳ぎ100ｍ",IF(MID('データ用（自動入力）'!Z19,31,5)="20200","背泳ぎ200ｍ",IF(MID('データ用（自動入力）'!Z19,31,5)="30025","平泳ぎ25ｍ",IF(MID('データ用（自動入力）'!Z19,31,5)="30050","平泳ぎ50ｍ",IF(MID('データ用（自動入力）'!Z19,31,5)="30100","平泳ぎ100ｍ",IF(MID('データ用（自動入力）'!Z19,31,5)="30200","平泳ぎ200ｍ",IF(MID('データ用（自動入力）'!Z19,31,5)="40025","バタフライ25ｍ",IF(MID('データ用（自動入力）'!Z19,31,5)="40050","バラフライ50ｍ",IF(MID('データ用（自動入力）'!Z19,31,5)="40100","バタフライ100ｍ",IF(MID('データ用（自動入力）'!Z19,31,5)="40200","バタフライ200ｍ",IF(MID('データ用（自動入力）'!Z19,31,5)="50100","個人メドレー100ｍ",IF(MID('データ用（自動入力）'!Z19,31,5)="50200","個人メドレー200ｍ","")))))))))))))))))))</f>
        <v>自動入力</v>
      </c>
      <c r="AE43" s="115"/>
      <c r="AF43" s="115"/>
      <c r="AG43" s="115"/>
      <c r="AH43" s="116"/>
      <c r="AI43" s="120" t="str">
        <f>IF(MID('データ用（自動入力）'!Z19,37,5)="","自動入力",IF(MID('データ用（自動入力）'!Z19,37,5)="10025","自由形25ｍ",IF(MID('データ用（自動入力）'!Z19,37,5)="10050","自由形50ｍ",IF(MID('データ用（自動入力）'!Z19,37,5)="10100","自由形100ｍ",IF(MID('データ用（自動入力）'!Z19,37,5)="10200","自由形200ｍ",IF(MID('データ用（自動入力）'!Z19,37,5)="20025","背泳ぎ25ｍ",IF(MID('データ用（自動入力）'!Z19,37,5)="20050","背泳ぎ50ｍ",IF(MID('データ用（自動入力）'!Z19,37,5)="20100","背泳ぎ100ｍ",IF(MID('データ用（自動入力）'!Z19,37,5)="20200","背泳ぎ200ｍ",IF(MID('データ用（自動入力）'!Z19,37,5)="30025","平泳ぎ25ｍ",IF(MID('データ用（自動入力）'!Z19,37,5)="30050","平泳ぎ50ｍ",IF(MID('データ用（自動入力）'!Z19,37,5)="30100","平泳ぎ100ｍ",IF(MID('データ用（自動入力）'!Z19,37,5)="30200","平泳ぎ200ｍ",IF(MID('データ用（自動入力）'!Z19,37,5)="40025","バタフライ25ｍ",IF(MID('データ用（自動入力）'!Z19,37,5)="40050","バラフライ50ｍ",IF(MID('データ用（自動入力）'!Z19,37,5)="40100","バタフライ100ｍ",IF(MID('データ用（自動入力）'!Z19,37,5)="40200","バタフライ200ｍ",IF(MID('データ用（自動入力）'!Z19,37,5)="50100","個人メドレー100ｍ",IF(MID('データ用（自動入力）'!Z19,37,5)="50200","個人メドレー200ｍ","")))))))))))))))))))</f>
        <v>自動入力</v>
      </c>
      <c r="AJ43" s="115"/>
      <c r="AK43" s="115"/>
      <c r="AL43" s="115"/>
      <c r="AM43" s="122"/>
    </row>
    <row r="44" spans="1:39" ht="19.5" customHeight="1" x14ac:dyDescent="0.15">
      <c r="A44" s="159"/>
      <c r="B44" s="74" t="str">
        <f>IF('参加申込一覧表(入力お願い致します）'!B25="","",'参加申込一覧表(入力お願い致します）'!B25)</f>
        <v/>
      </c>
      <c r="C44" s="147"/>
      <c r="D44" s="149"/>
      <c r="E44" s="117"/>
      <c r="F44" s="118"/>
      <c r="G44" s="118"/>
      <c r="H44" s="118"/>
      <c r="I44" s="119"/>
      <c r="J44" s="121"/>
      <c r="K44" s="118"/>
      <c r="L44" s="118"/>
      <c r="M44" s="118"/>
      <c r="N44" s="119"/>
      <c r="O44" s="121"/>
      <c r="P44" s="118"/>
      <c r="Q44" s="118"/>
      <c r="R44" s="118"/>
      <c r="S44" s="119"/>
      <c r="T44" s="121"/>
      <c r="U44" s="118"/>
      <c r="V44" s="118"/>
      <c r="W44" s="118"/>
      <c r="X44" s="119"/>
      <c r="Y44" s="121"/>
      <c r="Z44" s="118"/>
      <c r="AA44" s="118"/>
      <c r="AB44" s="118"/>
      <c r="AC44" s="119"/>
      <c r="AD44" s="121"/>
      <c r="AE44" s="118"/>
      <c r="AF44" s="118"/>
      <c r="AG44" s="118"/>
      <c r="AH44" s="119"/>
      <c r="AI44" s="121"/>
      <c r="AJ44" s="118"/>
      <c r="AK44" s="118"/>
      <c r="AL44" s="118"/>
      <c r="AM44" s="123"/>
    </row>
    <row r="45" spans="1:39" ht="15" customHeight="1" x14ac:dyDescent="0.15">
      <c r="A45" s="138">
        <v>19</v>
      </c>
      <c r="B45" s="73" t="str">
        <f>IF('参加申込一覧表(入力お願い致します）'!C26="","",'参加申込一覧表(入力お願い致します）'!C26)</f>
        <v/>
      </c>
      <c r="C45" s="146" t="str">
        <f>IF('参加申込一覧表(入力お願い致します）'!D26="","",'参加申込一覧表(入力お願い致します）'!D26)</f>
        <v/>
      </c>
      <c r="D45" s="148" t="str">
        <f>IF('参加申込一覧表(入力お願い致します）'!F26="","",'参加申込一覧表(入力お願い致します）'!F26)</f>
        <v/>
      </c>
      <c r="E45" s="114" t="str">
        <f>IF(LEFT('データ用（自動入力）'!Z20,5)="","自動入力",IF(LEFT('データ用（自動入力）'!Z20,5)="10025","自由形25ｍ",IF(LEFT('データ用（自動入力）'!Z20,5)="10050","自由形50ｍ",IF(LEFT('データ用（自動入力）'!Z20,5)="10100","自由形100ｍ",IF(LEFT('データ用（自動入力）'!Z20,5)="10200","自由形200ｍ",IF(LEFT('データ用（自動入力）'!Z20,5)="20025","背泳ぎ25ｍ",IF(LEFT('データ用（自動入力）'!Z20,5)="20050","背泳ぎ50ｍ",IF(LEFT('データ用（自動入力）'!Z20,5)="20100","背泳ぎ100ｍ",IF(LEFT('データ用（自動入力）'!Z20,5)="20200","背泳ぎ200ｍ",IF(LEFT('データ用（自動入力）'!Z20,5)="30025","平泳ぎ25ｍ",IF(LEFT('データ用（自動入力）'!Z20,5)="30050","平泳ぎ50ｍ",IF(LEFT('データ用（自動入力）'!Z20,5)="30100","平泳ぎ100ｍ",IF(LEFT('データ用（自動入力）'!Z20,5)="30200","平泳ぎ200ｍ",IF(LEFT('データ用（自動入力）'!Z20,5)="40025","バタフライ25ｍ",IF(LEFT('データ用（自動入力）'!Z20,5)="40050","バラフライ50ｍ",IF(LEFT('データ用（自動入力）'!Z20,5)="40100","バタフライ100ｍ",IF(LEFT('データ用（自動入力）'!Z20,5)="40200","バタフライ200ｍ",IF(LEFT('データ用（自動入力）'!Z20,5)="50100","個人メドレー100ｍ",IF(LEFT('データ用（自動入力）'!Z20,5)="50200","個人メドレー200ｍ","")))))))))))))))))))</f>
        <v>自動入力</v>
      </c>
      <c r="F45" s="115"/>
      <c r="G45" s="115"/>
      <c r="H45" s="115"/>
      <c r="I45" s="116"/>
      <c r="J45" s="120" t="str">
        <f>IF(MID('データ用（自動入力）'!Z20,7,5)="","自動入力",IF(MID('データ用（自動入力）'!Z20,7,5)="10025","自由形25ｍ",IF(MID('データ用（自動入力）'!Z20,7,5)="10050","自由形50ｍ",IF(MID('データ用（自動入力）'!Z20,7,5)="10100","自由形100ｍ",IF(MID('データ用（自動入力）'!Z20,7,5)="10200","自由形200ｍ",IF(MID('データ用（自動入力）'!Z20,7,5)="20025","背泳ぎ25ｍ",IF(MID('データ用（自動入力）'!Z20,7,5)="20050","背泳ぎ50ｍ",IF(MID('データ用（自動入力）'!Z20,7,5)="20100","背泳ぎ100ｍ",IF(MID('データ用（自動入力）'!Z20,7,5)="20200","背泳ぎ200ｍ",IF(MID('データ用（自動入力）'!Z20,7,5)="30025","平泳ぎ25ｍ",IF(MID('データ用（自動入力）'!Z20,7,5)="30050","平泳ぎ50ｍ",IF(MID('データ用（自動入力）'!Z20,7,5)="30100","平泳ぎ100ｍ",IF(MID('データ用（自動入力）'!Z20,7,5)="30200","平泳ぎ200ｍ",IF(MID('データ用（自動入力）'!Z20,7,5)="40025","バタフライ25ｍ",IF(MID('データ用（自動入力）'!Z20,7,5)="40050","バラフライ50ｍ",IF(MID('データ用（自動入力）'!Z20,7,5)="40100","バタフライ100ｍ",IF(MID('データ用（自動入力）'!Z20,7,5)="40200","バタフライ200ｍ",IF(MID('データ用（自動入力）'!Z20,7,5)="50100","個人メドレー100ｍ",IF(MID('データ用（自動入力）'!Z20,7,5)="50200","個人メドレー200ｍ","")))))))))))))))))))</f>
        <v>自動入力</v>
      </c>
      <c r="K45" s="115"/>
      <c r="L45" s="115"/>
      <c r="M45" s="115"/>
      <c r="N45" s="116"/>
      <c r="O45" s="120" t="str">
        <f>IF(MID('データ用（自動入力）'!Z20,13,5)="","自動入力",IF(MID('データ用（自動入力）'!Z20,13,5)="10025","自由形25ｍ",IF(MID('データ用（自動入力）'!Z20,13,5)="10050","自由形50ｍ",IF(MID('データ用（自動入力）'!Z20,13,5)="10100","自由形100ｍ",IF(MID('データ用（自動入力）'!Z20,13,5)="10200","自由形200ｍ",IF(MID('データ用（自動入力）'!Z20,13,5)="20025","背泳ぎ25ｍ",IF(MID('データ用（自動入力）'!Z20,13,5)="20050","背泳ぎ50ｍ",IF(MID('データ用（自動入力）'!Z20,13,5)="20100","背泳ぎ100ｍ",IF(MID('データ用（自動入力）'!Z20,13,5)="20200","背泳ぎ200ｍ",IF(MID('データ用（自動入力）'!Z20,13,5)="30025","平泳ぎ25ｍ",IF(MID('データ用（自動入力）'!Z20,13,5)="30050","平泳ぎ50ｍ",IF(MID('データ用（自動入力）'!Z20,13,5)="30100","平泳ぎ100ｍ",IF(MID('データ用（自動入力）'!Z20,13,5)="30200","平泳ぎ200ｍ",IF(MID('データ用（自動入力）'!Z20,13,5)="40025","バタフライ25ｍ",IF(MID('データ用（自動入力）'!Z20,13,5)="40050","バラフライ50ｍ",IF(MID('データ用（自動入力）'!Z20,13,5)="40100","バタフライ100ｍ",IF(MID('データ用（自動入力）'!Z20,13,5)="40200","バタフライ200ｍ",IF(MID('データ用（自動入力）'!Z20,13,5)="50100","個人メドレー100ｍ",IF(MID('データ用（自動入力）'!Z20,13,5)="50200","個人メドレー200ｍ","")))))))))))))))))))</f>
        <v>自動入力</v>
      </c>
      <c r="P45" s="115"/>
      <c r="Q45" s="115"/>
      <c r="R45" s="115"/>
      <c r="S45" s="116"/>
      <c r="T45" s="120" t="str">
        <f>IF(MID('データ用（自動入力）'!Z20,19,5)="","自動入力",IF(MID('データ用（自動入力）'!Z20,19,5)="10025","自由形25ｍ",IF(MID('データ用（自動入力）'!Z20,19,5)="10050","自由形50ｍ",IF(MID('データ用（自動入力）'!Z20,19,5)="10100","自由形100ｍ",IF(MID('データ用（自動入力）'!Z20,19,5)="10200","自由形200ｍ",IF(MID('データ用（自動入力）'!Z20,19,5)="20025","背泳ぎ25ｍ",IF(MID('データ用（自動入力）'!Z20,19,5)="20050","背泳ぎ50ｍ",IF(MID('データ用（自動入力）'!Z20,19,5)="20100","背泳ぎ100ｍ",IF(MID('データ用（自動入力）'!Z20,19,5)="20200","背泳ぎ200ｍ",IF(MID('データ用（自動入力）'!Z20,19,5)="30025","平泳ぎ25ｍ",IF(MID('データ用（自動入力）'!Z20,19,5)="30050","平泳ぎ50ｍ",IF(MID('データ用（自動入力）'!Z20,19,5)="30100","平泳ぎ100ｍ",IF(MID('データ用（自動入力）'!Z20,19,5)="30200","平泳ぎ200ｍ",IF(MID('データ用（自動入力）'!Z20,19,5)="40025","バタフライ25ｍ",IF(MID('データ用（自動入力）'!Z20,19,5)="40050","バラフライ50ｍ",IF(MID('データ用（自動入力）'!Z20,19,5)="40100","バタフライ100ｍ",IF(MID('データ用（自動入力）'!Z20,19,5)="40200","バタフライ200ｍ",IF(MID('データ用（自動入力）'!Z20,19,5)="50100","個人メドレー100ｍ",IF(MID('データ用（自動入力）'!Z20,19,5)="50200","個人メドレー200ｍ","")))))))))))))))))))</f>
        <v>自動入力</v>
      </c>
      <c r="U45" s="115"/>
      <c r="V45" s="115"/>
      <c r="W45" s="115"/>
      <c r="X45" s="116"/>
      <c r="Y45" s="120" t="str">
        <f>IF(MID('データ用（自動入力）'!Z20,25,5)="","自動入力",IF(MID('データ用（自動入力）'!Z20,25,5)="10025","自由形25ｍ",IF(MID('データ用（自動入力）'!Z20,25,5)="10050","自由形50ｍ",IF(MID('データ用（自動入力）'!Z20,25,5)="10100","自由形100ｍ",IF(MID('データ用（自動入力）'!Z20,25,5)="10200","自由形200ｍ",IF(MID('データ用（自動入力）'!Z20,25,5)="20025","背泳ぎ25ｍ",IF(MID('データ用（自動入力）'!Z20,25,5)="20050","背泳ぎ50ｍ",IF(MID('データ用（自動入力）'!Z20,25,5)="20100","背泳ぎ100ｍ",IF(MID('データ用（自動入力）'!Z20,25,5)="20200","背泳ぎ200ｍ",IF(MID('データ用（自動入力）'!Z20,25,5)="30025","平泳ぎ25ｍ",IF(MID('データ用（自動入力）'!Z20,25,5)="30050","平泳ぎ50ｍ",IF(MID('データ用（自動入力）'!Z20,25,5)="30100","平泳ぎ100ｍ",IF(MID('データ用（自動入力）'!Z20,25,5)="30200","平泳ぎ200ｍ",IF(MID('データ用（自動入力）'!Z20,25,5)="40025","バタフライ25ｍ",IF(MID('データ用（自動入力）'!Z20,25,5)="40050","バラフライ50ｍ",IF(MID('データ用（自動入力）'!Z20,25,5)="40100","バタフライ100ｍ",IF(MID('データ用（自動入力）'!Z20,25,5)="40200","バタフライ200ｍ",IF(MID('データ用（自動入力）'!Z20,25,5)="50100","個人メドレー100ｍ",IF(MID('データ用（自動入力）'!Z20,25,5)="50200","個人メドレー200ｍ","")))))))))))))))))))</f>
        <v>自動入力</v>
      </c>
      <c r="Z45" s="115"/>
      <c r="AA45" s="115"/>
      <c r="AB45" s="115"/>
      <c r="AC45" s="116"/>
      <c r="AD45" s="120" t="str">
        <f>IF(MID('データ用（自動入力）'!Z20,31,5)="","自動入力",IF(MID('データ用（自動入力）'!Z20,31,5)="10025","自由形25ｍ",IF(MID('データ用（自動入力）'!Z20,31,5)="10050","自由形50ｍ",IF(MID('データ用（自動入力）'!Z20,31,5)="10100","自由形100ｍ",IF(MID('データ用（自動入力）'!Z20,31,5)="10200","自由形200ｍ",IF(MID('データ用（自動入力）'!Z20,31,5)="20025","背泳ぎ25ｍ",IF(MID('データ用（自動入力）'!Z20,31,5)="20050","背泳ぎ50ｍ",IF(MID('データ用（自動入力）'!Z20,31,5)="20100","背泳ぎ100ｍ",IF(MID('データ用（自動入力）'!Z20,31,5)="20200","背泳ぎ200ｍ",IF(MID('データ用（自動入力）'!Z20,31,5)="30025","平泳ぎ25ｍ",IF(MID('データ用（自動入力）'!Z20,31,5)="30050","平泳ぎ50ｍ",IF(MID('データ用（自動入力）'!Z20,31,5)="30100","平泳ぎ100ｍ",IF(MID('データ用（自動入力）'!Z20,31,5)="30200","平泳ぎ200ｍ",IF(MID('データ用（自動入力）'!Z20,31,5)="40025","バタフライ25ｍ",IF(MID('データ用（自動入力）'!Z20,31,5)="40050","バラフライ50ｍ",IF(MID('データ用（自動入力）'!Z20,31,5)="40100","バタフライ100ｍ",IF(MID('データ用（自動入力）'!Z20,31,5)="40200","バタフライ200ｍ",IF(MID('データ用（自動入力）'!Z20,31,5)="50100","個人メドレー100ｍ",IF(MID('データ用（自動入力）'!Z20,31,5)="50200","個人メドレー200ｍ","")))))))))))))))))))</f>
        <v>自動入力</v>
      </c>
      <c r="AE45" s="115"/>
      <c r="AF45" s="115"/>
      <c r="AG45" s="115"/>
      <c r="AH45" s="116"/>
      <c r="AI45" s="120" t="str">
        <f>IF(MID('データ用（自動入力）'!Z20,37,5)="","自動入力",IF(MID('データ用（自動入力）'!Z20,37,5)="10025","自由形25ｍ",IF(MID('データ用（自動入力）'!Z20,37,5)="10050","自由形50ｍ",IF(MID('データ用（自動入力）'!Z20,37,5)="10100","自由形100ｍ",IF(MID('データ用（自動入力）'!Z20,37,5)="10200","自由形200ｍ",IF(MID('データ用（自動入力）'!Z20,37,5)="20025","背泳ぎ25ｍ",IF(MID('データ用（自動入力）'!Z20,37,5)="20050","背泳ぎ50ｍ",IF(MID('データ用（自動入力）'!Z20,37,5)="20100","背泳ぎ100ｍ",IF(MID('データ用（自動入力）'!Z20,37,5)="20200","背泳ぎ200ｍ",IF(MID('データ用（自動入力）'!Z20,37,5)="30025","平泳ぎ25ｍ",IF(MID('データ用（自動入力）'!Z20,37,5)="30050","平泳ぎ50ｍ",IF(MID('データ用（自動入力）'!Z20,37,5)="30100","平泳ぎ100ｍ",IF(MID('データ用（自動入力）'!Z20,37,5)="30200","平泳ぎ200ｍ",IF(MID('データ用（自動入力）'!Z20,37,5)="40025","バタフライ25ｍ",IF(MID('データ用（自動入力）'!Z20,37,5)="40050","バラフライ50ｍ",IF(MID('データ用（自動入力）'!Z20,37,5)="40100","バタフライ100ｍ",IF(MID('データ用（自動入力）'!Z20,37,5)="40200","バタフライ200ｍ",IF(MID('データ用（自動入力）'!Z20,37,5)="50100","個人メドレー100ｍ",IF(MID('データ用（自動入力）'!Z20,37,5)="50200","個人メドレー200ｍ","")))))))))))))))))))</f>
        <v>自動入力</v>
      </c>
      <c r="AJ45" s="115"/>
      <c r="AK45" s="115"/>
      <c r="AL45" s="115"/>
      <c r="AM45" s="122"/>
    </row>
    <row r="46" spans="1:39" ht="19.5" customHeight="1" x14ac:dyDescent="0.15">
      <c r="A46" s="139"/>
      <c r="B46" s="74" t="str">
        <f>IF('参加申込一覧表(入力お願い致します）'!B26="","",'参加申込一覧表(入力お願い致します）'!B26)</f>
        <v/>
      </c>
      <c r="C46" s="147"/>
      <c r="D46" s="149"/>
      <c r="E46" s="117"/>
      <c r="F46" s="118"/>
      <c r="G46" s="118"/>
      <c r="H46" s="118"/>
      <c r="I46" s="119"/>
      <c r="J46" s="121"/>
      <c r="K46" s="118"/>
      <c r="L46" s="118"/>
      <c r="M46" s="118"/>
      <c r="N46" s="119"/>
      <c r="O46" s="121"/>
      <c r="P46" s="118"/>
      <c r="Q46" s="118"/>
      <c r="R46" s="118"/>
      <c r="S46" s="119"/>
      <c r="T46" s="121"/>
      <c r="U46" s="118"/>
      <c r="V46" s="118"/>
      <c r="W46" s="118"/>
      <c r="X46" s="119"/>
      <c r="Y46" s="121"/>
      <c r="Z46" s="118"/>
      <c r="AA46" s="118"/>
      <c r="AB46" s="118"/>
      <c r="AC46" s="119"/>
      <c r="AD46" s="121"/>
      <c r="AE46" s="118"/>
      <c r="AF46" s="118"/>
      <c r="AG46" s="118"/>
      <c r="AH46" s="119"/>
      <c r="AI46" s="121"/>
      <c r="AJ46" s="118"/>
      <c r="AK46" s="118"/>
      <c r="AL46" s="118"/>
      <c r="AM46" s="123"/>
    </row>
    <row r="47" spans="1:39" ht="15" customHeight="1" x14ac:dyDescent="0.15">
      <c r="A47" s="138">
        <v>20</v>
      </c>
      <c r="B47" s="73" t="str">
        <f>IF('参加申込一覧表(入力お願い致します）'!C27="","",'参加申込一覧表(入力お願い致します）'!C27)</f>
        <v/>
      </c>
      <c r="C47" s="146" t="str">
        <f>IF('参加申込一覧表(入力お願い致します）'!D27="","",'参加申込一覧表(入力お願い致します）'!D27)</f>
        <v/>
      </c>
      <c r="D47" s="148" t="str">
        <f>IF('参加申込一覧表(入力お願い致します）'!F27="","",'参加申込一覧表(入力お願い致します）'!F27)</f>
        <v/>
      </c>
      <c r="E47" s="114" t="str">
        <f>IF(LEFT('データ用（自動入力）'!Z21,5)="","自動入力",IF(LEFT('データ用（自動入力）'!Z21,5)="10025","自由形25ｍ",IF(LEFT('データ用（自動入力）'!Z21,5)="10050","自由形50ｍ",IF(LEFT('データ用（自動入力）'!Z21,5)="10100","自由形100ｍ",IF(LEFT('データ用（自動入力）'!Z21,5)="10200","自由形200ｍ",IF(LEFT('データ用（自動入力）'!Z21,5)="20025","背泳ぎ25ｍ",IF(LEFT('データ用（自動入力）'!Z21,5)="20050","背泳ぎ50ｍ",IF(LEFT('データ用（自動入力）'!Z21,5)="20100","背泳ぎ100ｍ",IF(LEFT('データ用（自動入力）'!Z21,5)="20200","背泳ぎ200ｍ",IF(LEFT('データ用（自動入力）'!Z21,5)="30025","平泳ぎ25ｍ",IF(LEFT('データ用（自動入力）'!Z21,5)="30050","平泳ぎ50ｍ",IF(LEFT('データ用（自動入力）'!Z21,5)="30100","平泳ぎ100ｍ",IF(LEFT('データ用（自動入力）'!Z21,5)="30200","平泳ぎ200ｍ",IF(LEFT('データ用（自動入力）'!Z21,5)="40025","バタフライ25ｍ",IF(LEFT('データ用（自動入力）'!Z21,5)="40050","バラフライ50ｍ",IF(LEFT('データ用（自動入力）'!Z21,5)="40100","バタフライ100ｍ",IF(LEFT('データ用（自動入力）'!Z21,5)="40200","バタフライ200ｍ",IF(LEFT('データ用（自動入力）'!Z21,5)="50100","個人メドレー100ｍ",IF(LEFT('データ用（自動入力）'!Z21,5)="50200","個人メドレー200ｍ","")))))))))))))))))))</f>
        <v>自動入力</v>
      </c>
      <c r="F47" s="115"/>
      <c r="G47" s="115"/>
      <c r="H47" s="115"/>
      <c r="I47" s="116"/>
      <c r="J47" s="120" t="str">
        <f>IF(MID('データ用（自動入力）'!Z21,7,5)="","自動入力",IF(MID('データ用（自動入力）'!Z21,7,5)="10025","自由形25ｍ",IF(MID('データ用（自動入力）'!Z21,7,5)="10050","自由形50ｍ",IF(MID('データ用（自動入力）'!Z21,7,5)="10100","自由形100ｍ",IF(MID('データ用（自動入力）'!Z21,7,5)="10200","自由形200ｍ",IF(MID('データ用（自動入力）'!Z21,7,5)="20025","背泳ぎ25ｍ",IF(MID('データ用（自動入力）'!Z21,7,5)="20050","背泳ぎ50ｍ",IF(MID('データ用（自動入力）'!Z21,7,5)="20100","背泳ぎ100ｍ",IF(MID('データ用（自動入力）'!Z21,7,5)="20200","背泳ぎ200ｍ",IF(MID('データ用（自動入力）'!Z21,7,5)="30025","平泳ぎ25ｍ",IF(MID('データ用（自動入力）'!Z21,7,5)="30050","平泳ぎ50ｍ",IF(MID('データ用（自動入力）'!Z21,7,5)="30100","平泳ぎ100ｍ",IF(MID('データ用（自動入力）'!Z21,7,5)="30200","平泳ぎ200ｍ",IF(MID('データ用（自動入力）'!Z21,7,5)="40025","バタフライ25ｍ",IF(MID('データ用（自動入力）'!Z21,7,5)="40050","バラフライ50ｍ",IF(MID('データ用（自動入力）'!Z21,7,5)="40100","バタフライ100ｍ",IF(MID('データ用（自動入力）'!Z21,7,5)="40200","バタフライ200ｍ",IF(MID('データ用（自動入力）'!Z21,7,5)="50100","個人メドレー100ｍ",IF(MID('データ用（自動入力）'!Z21,7,5)="50200","個人メドレー200ｍ","")))))))))))))))))))</f>
        <v>自動入力</v>
      </c>
      <c r="K47" s="115"/>
      <c r="L47" s="115"/>
      <c r="M47" s="115"/>
      <c r="N47" s="116"/>
      <c r="O47" s="120" t="str">
        <f>IF(MID('データ用（自動入力）'!Z21,13,5)="","自動入力",IF(MID('データ用（自動入力）'!Z21,13,5)="10025","自由形25ｍ",IF(MID('データ用（自動入力）'!Z21,13,5)="10050","自由形50ｍ",IF(MID('データ用（自動入力）'!Z21,13,5)="10100","自由形100ｍ",IF(MID('データ用（自動入力）'!Z21,13,5)="10200","自由形200ｍ",IF(MID('データ用（自動入力）'!Z21,13,5)="20025","背泳ぎ25ｍ",IF(MID('データ用（自動入力）'!Z21,13,5)="20050","背泳ぎ50ｍ",IF(MID('データ用（自動入力）'!Z21,13,5)="20100","背泳ぎ100ｍ",IF(MID('データ用（自動入力）'!Z21,13,5)="20200","背泳ぎ200ｍ",IF(MID('データ用（自動入力）'!Z21,13,5)="30025","平泳ぎ25ｍ",IF(MID('データ用（自動入力）'!Z21,13,5)="30050","平泳ぎ50ｍ",IF(MID('データ用（自動入力）'!Z21,13,5)="30100","平泳ぎ100ｍ",IF(MID('データ用（自動入力）'!Z21,13,5)="30200","平泳ぎ200ｍ",IF(MID('データ用（自動入力）'!Z21,13,5)="40025","バタフライ25ｍ",IF(MID('データ用（自動入力）'!Z21,13,5)="40050","バラフライ50ｍ",IF(MID('データ用（自動入力）'!Z21,13,5)="40100","バタフライ100ｍ",IF(MID('データ用（自動入力）'!Z21,13,5)="40200","バタフライ200ｍ",IF(MID('データ用（自動入力）'!Z21,13,5)="50100","個人メドレー100ｍ",IF(MID('データ用（自動入力）'!Z21,13,5)="50200","個人メドレー200ｍ","")))))))))))))))))))</f>
        <v>自動入力</v>
      </c>
      <c r="P47" s="115"/>
      <c r="Q47" s="115"/>
      <c r="R47" s="115"/>
      <c r="S47" s="116"/>
      <c r="T47" s="120" t="str">
        <f>IF(MID('データ用（自動入力）'!Z21,19,5)="","自動入力",IF(MID('データ用（自動入力）'!Z21,19,5)="10025","自由形25ｍ",IF(MID('データ用（自動入力）'!Z21,19,5)="10050","自由形50ｍ",IF(MID('データ用（自動入力）'!Z21,19,5)="10100","自由形100ｍ",IF(MID('データ用（自動入力）'!Z21,19,5)="10200","自由形200ｍ",IF(MID('データ用（自動入力）'!Z21,19,5)="20025","背泳ぎ25ｍ",IF(MID('データ用（自動入力）'!Z21,19,5)="20050","背泳ぎ50ｍ",IF(MID('データ用（自動入力）'!Z21,19,5)="20100","背泳ぎ100ｍ",IF(MID('データ用（自動入力）'!Z21,19,5)="20200","背泳ぎ200ｍ",IF(MID('データ用（自動入力）'!Z21,19,5)="30025","平泳ぎ25ｍ",IF(MID('データ用（自動入力）'!Z21,19,5)="30050","平泳ぎ50ｍ",IF(MID('データ用（自動入力）'!Z21,19,5)="30100","平泳ぎ100ｍ",IF(MID('データ用（自動入力）'!Z21,19,5)="30200","平泳ぎ200ｍ",IF(MID('データ用（自動入力）'!Z21,19,5)="40025","バタフライ25ｍ",IF(MID('データ用（自動入力）'!Z21,19,5)="40050","バラフライ50ｍ",IF(MID('データ用（自動入力）'!Z21,19,5)="40100","バタフライ100ｍ",IF(MID('データ用（自動入力）'!Z21,19,5)="40200","バタフライ200ｍ",IF(MID('データ用（自動入力）'!Z21,19,5)="50100","個人メドレー100ｍ",IF(MID('データ用（自動入力）'!Z21,19,5)="50200","個人メドレー200ｍ","")))))))))))))))))))</f>
        <v>自動入力</v>
      </c>
      <c r="U47" s="115"/>
      <c r="V47" s="115"/>
      <c r="W47" s="115"/>
      <c r="X47" s="116"/>
      <c r="Y47" s="120" t="str">
        <f>IF(MID('データ用（自動入力）'!Z21,25,5)="","自動入力",IF(MID('データ用（自動入力）'!Z21,25,5)="10025","自由形25ｍ",IF(MID('データ用（自動入力）'!Z21,25,5)="10050","自由形50ｍ",IF(MID('データ用（自動入力）'!Z21,25,5)="10100","自由形100ｍ",IF(MID('データ用（自動入力）'!Z21,25,5)="10200","自由形200ｍ",IF(MID('データ用（自動入力）'!Z21,25,5)="20025","背泳ぎ25ｍ",IF(MID('データ用（自動入力）'!Z21,25,5)="20050","背泳ぎ50ｍ",IF(MID('データ用（自動入力）'!Z21,25,5)="20100","背泳ぎ100ｍ",IF(MID('データ用（自動入力）'!Z21,25,5)="20200","背泳ぎ200ｍ",IF(MID('データ用（自動入力）'!Z21,25,5)="30025","平泳ぎ25ｍ",IF(MID('データ用（自動入力）'!Z21,25,5)="30050","平泳ぎ50ｍ",IF(MID('データ用（自動入力）'!Z21,25,5)="30100","平泳ぎ100ｍ",IF(MID('データ用（自動入力）'!Z21,25,5)="30200","平泳ぎ200ｍ",IF(MID('データ用（自動入力）'!Z21,25,5)="40025","バタフライ25ｍ",IF(MID('データ用（自動入力）'!Z21,25,5)="40050","バラフライ50ｍ",IF(MID('データ用（自動入力）'!Z21,25,5)="40100","バタフライ100ｍ",IF(MID('データ用（自動入力）'!Z21,25,5)="40200","バタフライ200ｍ",IF(MID('データ用（自動入力）'!Z21,25,5)="50100","個人メドレー100ｍ",IF(MID('データ用（自動入力）'!Z21,25,5)="50200","個人メドレー200ｍ","")))))))))))))))))))</f>
        <v>自動入力</v>
      </c>
      <c r="Z47" s="115"/>
      <c r="AA47" s="115"/>
      <c r="AB47" s="115"/>
      <c r="AC47" s="116"/>
      <c r="AD47" s="120" t="str">
        <f>IF(MID('データ用（自動入力）'!Z21,31,5)="","自動入力",IF(MID('データ用（自動入力）'!Z21,31,5)="10025","自由形25ｍ",IF(MID('データ用（自動入力）'!Z21,31,5)="10050","自由形50ｍ",IF(MID('データ用（自動入力）'!Z21,31,5)="10100","自由形100ｍ",IF(MID('データ用（自動入力）'!Z21,31,5)="10200","自由形200ｍ",IF(MID('データ用（自動入力）'!Z21,31,5)="20025","背泳ぎ25ｍ",IF(MID('データ用（自動入力）'!Z21,31,5)="20050","背泳ぎ50ｍ",IF(MID('データ用（自動入力）'!Z21,31,5)="20100","背泳ぎ100ｍ",IF(MID('データ用（自動入力）'!Z21,31,5)="20200","背泳ぎ200ｍ",IF(MID('データ用（自動入力）'!Z21,31,5)="30025","平泳ぎ25ｍ",IF(MID('データ用（自動入力）'!Z21,31,5)="30050","平泳ぎ50ｍ",IF(MID('データ用（自動入力）'!Z21,31,5)="30100","平泳ぎ100ｍ",IF(MID('データ用（自動入力）'!Z21,31,5)="30200","平泳ぎ200ｍ",IF(MID('データ用（自動入力）'!Z21,31,5)="40025","バタフライ25ｍ",IF(MID('データ用（自動入力）'!Z21,31,5)="40050","バラフライ50ｍ",IF(MID('データ用（自動入力）'!Z21,31,5)="40100","バタフライ100ｍ",IF(MID('データ用（自動入力）'!Z21,31,5)="40200","バタフライ200ｍ",IF(MID('データ用（自動入力）'!Z21,31,5)="50100","個人メドレー100ｍ",IF(MID('データ用（自動入力）'!Z21,31,5)="50200","個人メドレー200ｍ","")))))))))))))))))))</f>
        <v>自動入力</v>
      </c>
      <c r="AE47" s="115"/>
      <c r="AF47" s="115"/>
      <c r="AG47" s="115"/>
      <c r="AH47" s="116"/>
      <c r="AI47" s="120" t="str">
        <f>IF(MID('データ用（自動入力）'!Z21,37,5)="","自動入力",IF(MID('データ用（自動入力）'!Z21,37,5)="10025","自由形25ｍ",IF(MID('データ用（自動入力）'!Z21,37,5)="10050","自由形50ｍ",IF(MID('データ用（自動入力）'!Z21,37,5)="10100","自由形100ｍ",IF(MID('データ用（自動入力）'!Z21,37,5)="10200","自由形200ｍ",IF(MID('データ用（自動入力）'!Z21,37,5)="20025","背泳ぎ25ｍ",IF(MID('データ用（自動入力）'!Z21,37,5)="20050","背泳ぎ50ｍ",IF(MID('データ用（自動入力）'!Z21,37,5)="20100","背泳ぎ100ｍ",IF(MID('データ用（自動入力）'!Z21,37,5)="20200","背泳ぎ200ｍ",IF(MID('データ用（自動入力）'!Z21,37,5)="30025","平泳ぎ25ｍ",IF(MID('データ用（自動入力）'!Z21,37,5)="30050","平泳ぎ50ｍ",IF(MID('データ用（自動入力）'!Z21,37,5)="30100","平泳ぎ100ｍ",IF(MID('データ用（自動入力）'!Z21,37,5)="30200","平泳ぎ200ｍ",IF(MID('データ用（自動入力）'!Z21,37,5)="40025","バタフライ25ｍ",IF(MID('データ用（自動入力）'!Z21,37,5)="40050","バラフライ50ｍ",IF(MID('データ用（自動入力）'!Z21,37,5)="40100","バタフライ100ｍ",IF(MID('データ用（自動入力）'!Z21,37,5)="40200","バタフライ200ｍ",IF(MID('データ用（自動入力）'!Z21,37,5)="50100","個人メドレー100ｍ",IF(MID('データ用（自動入力）'!Z21,37,5)="50200","個人メドレー200ｍ","")))))))))))))))))))</f>
        <v>自動入力</v>
      </c>
      <c r="AJ47" s="115"/>
      <c r="AK47" s="115"/>
      <c r="AL47" s="115"/>
      <c r="AM47" s="122"/>
    </row>
    <row r="48" spans="1:39" ht="19.5" customHeight="1" x14ac:dyDescent="0.15">
      <c r="A48" s="159"/>
      <c r="B48" s="74" t="str">
        <f>IF('参加申込一覧表(入力お願い致します）'!B27="","",'参加申込一覧表(入力お願い致します）'!B27)</f>
        <v/>
      </c>
      <c r="C48" s="147"/>
      <c r="D48" s="149"/>
      <c r="E48" s="117"/>
      <c r="F48" s="118"/>
      <c r="G48" s="118"/>
      <c r="H48" s="118"/>
      <c r="I48" s="119"/>
      <c r="J48" s="121"/>
      <c r="K48" s="118"/>
      <c r="L48" s="118"/>
      <c r="M48" s="118"/>
      <c r="N48" s="119"/>
      <c r="O48" s="121"/>
      <c r="P48" s="118"/>
      <c r="Q48" s="118"/>
      <c r="R48" s="118"/>
      <c r="S48" s="119"/>
      <c r="T48" s="121"/>
      <c r="U48" s="118"/>
      <c r="V48" s="118"/>
      <c r="W48" s="118"/>
      <c r="X48" s="119"/>
      <c r="Y48" s="121"/>
      <c r="Z48" s="118"/>
      <c r="AA48" s="118"/>
      <c r="AB48" s="118"/>
      <c r="AC48" s="119"/>
      <c r="AD48" s="121"/>
      <c r="AE48" s="118"/>
      <c r="AF48" s="118"/>
      <c r="AG48" s="118"/>
      <c r="AH48" s="119"/>
      <c r="AI48" s="121"/>
      <c r="AJ48" s="118"/>
      <c r="AK48" s="118"/>
      <c r="AL48" s="118"/>
      <c r="AM48" s="123"/>
    </row>
  </sheetData>
  <mergeCells count="227">
    <mergeCell ref="E45:I46"/>
    <mergeCell ref="J45:N46"/>
    <mergeCell ref="O45:S46"/>
    <mergeCell ref="T45:X46"/>
    <mergeCell ref="Y45:AC46"/>
    <mergeCell ref="AD45:AH46"/>
    <mergeCell ref="AI45:AM46"/>
    <mergeCell ref="E47:I48"/>
    <mergeCell ref="J47:N48"/>
    <mergeCell ref="AD39:AH40"/>
    <mergeCell ref="AI39:AM40"/>
    <mergeCell ref="E41:I42"/>
    <mergeCell ref="J41:N42"/>
    <mergeCell ref="O41:S42"/>
    <mergeCell ref="T41:X42"/>
    <mergeCell ref="Y41:AC42"/>
    <mergeCell ref="AD41:AH42"/>
    <mergeCell ref="AI41:AM42"/>
    <mergeCell ref="Y31:AC32"/>
    <mergeCell ref="AD31:AH32"/>
    <mergeCell ref="AI31:AM32"/>
    <mergeCell ref="E33:I34"/>
    <mergeCell ref="J33:N34"/>
    <mergeCell ref="O33:S34"/>
    <mergeCell ref="T33:X34"/>
    <mergeCell ref="Y33:AC34"/>
    <mergeCell ref="AD33:AH34"/>
    <mergeCell ref="AI33:AM34"/>
    <mergeCell ref="O47:S48"/>
    <mergeCell ref="E43:I44"/>
    <mergeCell ref="J43:N44"/>
    <mergeCell ref="O43:S44"/>
    <mergeCell ref="T43:X44"/>
    <mergeCell ref="Y43:AC44"/>
    <mergeCell ref="AD43:AH44"/>
    <mergeCell ref="AI43:AM44"/>
    <mergeCell ref="E37:I38"/>
    <mergeCell ref="J37:N38"/>
    <mergeCell ref="O37:S38"/>
    <mergeCell ref="T37:X38"/>
    <mergeCell ref="Y37:AC38"/>
    <mergeCell ref="AD37:AH38"/>
    <mergeCell ref="AI37:AM38"/>
    <mergeCell ref="E39:I40"/>
    <mergeCell ref="J39:N40"/>
    <mergeCell ref="O39:S40"/>
    <mergeCell ref="T47:X48"/>
    <mergeCell ref="Y47:AC48"/>
    <mergeCell ref="AD47:AH48"/>
    <mergeCell ref="AI47:AM48"/>
    <mergeCell ref="T39:X40"/>
    <mergeCell ref="Y39:AC40"/>
    <mergeCell ref="J35:N36"/>
    <mergeCell ref="O35:S36"/>
    <mergeCell ref="T35:X36"/>
    <mergeCell ref="Y35:AC36"/>
    <mergeCell ref="AD35:AH36"/>
    <mergeCell ref="AI35:AM36"/>
    <mergeCell ref="E27:I28"/>
    <mergeCell ref="J27:N28"/>
    <mergeCell ref="O27:S28"/>
    <mergeCell ref="T27:X28"/>
    <mergeCell ref="Y27:AC28"/>
    <mergeCell ref="AD27:AH28"/>
    <mergeCell ref="AI27:AM28"/>
    <mergeCell ref="E29:I30"/>
    <mergeCell ref="J29:N30"/>
    <mergeCell ref="O29:S30"/>
    <mergeCell ref="T29:X30"/>
    <mergeCell ref="Y29:AC30"/>
    <mergeCell ref="AD29:AH30"/>
    <mergeCell ref="AI29:AM30"/>
    <mergeCell ref="E31:I32"/>
    <mergeCell ref="J31:N32"/>
    <mergeCell ref="O31:S32"/>
    <mergeCell ref="T31:X32"/>
    <mergeCell ref="J13:N14"/>
    <mergeCell ref="O13:S14"/>
    <mergeCell ref="T13:X14"/>
    <mergeCell ref="Y13:AC14"/>
    <mergeCell ref="AD13:AH14"/>
    <mergeCell ref="AI13:AM14"/>
    <mergeCell ref="E15:I16"/>
    <mergeCell ref="J15:N16"/>
    <mergeCell ref="O15:S16"/>
    <mergeCell ref="T15:X16"/>
    <mergeCell ref="Y15:AC16"/>
    <mergeCell ref="AD15:AH16"/>
    <mergeCell ref="AI15:AM16"/>
    <mergeCell ref="C39:C40"/>
    <mergeCell ref="D39:D40"/>
    <mergeCell ref="C29:C30"/>
    <mergeCell ref="D29:D30"/>
    <mergeCell ref="C31:C32"/>
    <mergeCell ref="D31:D32"/>
    <mergeCell ref="C33:C34"/>
    <mergeCell ref="D33:D34"/>
    <mergeCell ref="E13:I14"/>
    <mergeCell ref="E19:I20"/>
    <mergeCell ref="E21:I22"/>
    <mergeCell ref="E35:I36"/>
    <mergeCell ref="A17:A18"/>
    <mergeCell ref="A19:A20"/>
    <mergeCell ref="A21:A22"/>
    <mergeCell ref="C23:C24"/>
    <mergeCell ref="D23:D24"/>
    <mergeCell ref="C25:C26"/>
    <mergeCell ref="A23:A24"/>
    <mergeCell ref="A25:A26"/>
    <mergeCell ref="A27:A28"/>
    <mergeCell ref="D25:D26"/>
    <mergeCell ref="C17:C18"/>
    <mergeCell ref="D17:D18"/>
    <mergeCell ref="C19:C20"/>
    <mergeCell ref="D19:D20"/>
    <mergeCell ref="C21:C22"/>
    <mergeCell ref="D21:D22"/>
    <mergeCell ref="C11:C12"/>
    <mergeCell ref="D11:D12"/>
    <mergeCell ref="C13:C14"/>
    <mergeCell ref="D13:D14"/>
    <mergeCell ref="C15:C16"/>
    <mergeCell ref="D15:D16"/>
    <mergeCell ref="A11:A12"/>
    <mergeCell ref="A13:A14"/>
    <mergeCell ref="A15:A16"/>
    <mergeCell ref="C27:C28"/>
    <mergeCell ref="D27:D28"/>
    <mergeCell ref="A35:A36"/>
    <mergeCell ref="A37:A38"/>
    <mergeCell ref="A39:A40"/>
    <mergeCell ref="A41:A42"/>
    <mergeCell ref="A43:A44"/>
    <mergeCell ref="A45:A46"/>
    <mergeCell ref="A47:A48"/>
    <mergeCell ref="C35:C36"/>
    <mergeCell ref="D35:D36"/>
    <mergeCell ref="A33:A34"/>
    <mergeCell ref="A29:A30"/>
    <mergeCell ref="A31:A32"/>
    <mergeCell ref="C41:C42"/>
    <mergeCell ref="D41:D42"/>
    <mergeCell ref="C43:C44"/>
    <mergeCell ref="D43:D44"/>
    <mergeCell ref="C45:C46"/>
    <mergeCell ref="D45:D46"/>
    <mergeCell ref="C47:C48"/>
    <mergeCell ref="D47:D48"/>
    <mergeCell ref="C37:C38"/>
    <mergeCell ref="D37:D38"/>
    <mergeCell ref="W1:Z1"/>
    <mergeCell ref="AA1:AM1"/>
    <mergeCell ref="W2:Z3"/>
    <mergeCell ref="AA2:AM3"/>
    <mergeCell ref="A3:C3"/>
    <mergeCell ref="P3:V3"/>
    <mergeCell ref="A1:V2"/>
    <mergeCell ref="A9:A10"/>
    <mergeCell ref="Y5:AC6"/>
    <mergeCell ref="AD5:AH6"/>
    <mergeCell ref="AI5:AM6"/>
    <mergeCell ref="C9:C10"/>
    <mergeCell ref="D9:D10"/>
    <mergeCell ref="E5:I6"/>
    <mergeCell ref="J5:N6"/>
    <mergeCell ref="O5:S6"/>
    <mergeCell ref="T5:X6"/>
    <mergeCell ref="A5:A6"/>
    <mergeCell ref="C5:C6"/>
    <mergeCell ref="D5:D6"/>
    <mergeCell ref="A7:A8"/>
    <mergeCell ref="C7:C8"/>
    <mergeCell ref="D7:D8"/>
    <mergeCell ref="E7:I8"/>
    <mergeCell ref="J7:N8"/>
    <mergeCell ref="O7:S8"/>
    <mergeCell ref="T7:X8"/>
    <mergeCell ref="Y7:AC8"/>
    <mergeCell ref="AD7:AH8"/>
    <mergeCell ref="AI7:AM8"/>
    <mergeCell ref="E11:I12"/>
    <mergeCell ref="J11:N12"/>
    <mergeCell ref="O11:S12"/>
    <mergeCell ref="T11:X12"/>
    <mergeCell ref="Y11:AC12"/>
    <mergeCell ref="AD11:AH12"/>
    <mergeCell ref="AI11:AM12"/>
    <mergeCell ref="E9:I10"/>
    <mergeCell ref="J9:N10"/>
    <mergeCell ref="O9:S10"/>
    <mergeCell ref="T9:X10"/>
    <mergeCell ref="Y9:AC10"/>
    <mergeCell ref="AD9:AH10"/>
    <mergeCell ref="AI9:AM10"/>
    <mergeCell ref="E17:I18"/>
    <mergeCell ref="J17:N18"/>
    <mergeCell ref="O17:S18"/>
    <mergeCell ref="T17:X18"/>
    <mergeCell ref="Y17:AC18"/>
    <mergeCell ref="AD17:AH18"/>
    <mergeCell ref="AI17:AM18"/>
    <mergeCell ref="T23:X24"/>
    <mergeCell ref="Y23:AC24"/>
    <mergeCell ref="AD23:AH24"/>
    <mergeCell ref="AI23:AM24"/>
    <mergeCell ref="J19:N20"/>
    <mergeCell ref="O19:S20"/>
    <mergeCell ref="T19:X20"/>
    <mergeCell ref="Y19:AC20"/>
    <mergeCell ref="AD19:AH20"/>
    <mergeCell ref="AI19:AM20"/>
    <mergeCell ref="J21:N22"/>
    <mergeCell ref="O21:S22"/>
    <mergeCell ref="T21:X22"/>
    <mergeCell ref="Y21:AC22"/>
    <mergeCell ref="AD21:AH22"/>
    <mergeCell ref="AI21:AM22"/>
    <mergeCell ref="E25:I26"/>
    <mergeCell ref="J25:N26"/>
    <mergeCell ref="O25:S26"/>
    <mergeCell ref="T25:X26"/>
    <mergeCell ref="Y25:AC26"/>
    <mergeCell ref="AD25:AH26"/>
    <mergeCell ref="AI25:AM26"/>
    <mergeCell ref="E23:I24"/>
    <mergeCell ref="J23:N24"/>
    <mergeCell ref="O23:S24"/>
  </mergeCells>
  <phoneticPr fontId="2"/>
  <pageMargins left="0" right="0" top="0" bottom="0" header="0.31496062992125984" footer="0.31496062992125984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F99"/>
  <sheetViews>
    <sheetView zoomScale="80" zoomScaleNormal="80" workbookViewId="0">
      <pane xSplit="9" ySplit="1" topLeftCell="J2" activePane="bottomRight" state="frozen"/>
      <selection pane="topRight" activeCell="I1" sqref="I1"/>
      <selection pane="bottomLeft" activeCell="A2" sqref="A2"/>
      <selection pane="bottomRight" activeCell="S2" sqref="S2"/>
    </sheetView>
  </sheetViews>
  <sheetFormatPr defaultRowHeight="13.5" x14ac:dyDescent="0.15"/>
  <cols>
    <col min="1" max="3" width="9" style="1"/>
    <col min="4" max="5" width="13.375" style="1" customWidth="1"/>
    <col min="6" max="6" width="11.5" style="1" customWidth="1"/>
    <col min="7" max="8" width="4.625" style="1" customWidth="1"/>
    <col min="9" max="9" width="6.125" style="1" customWidth="1"/>
    <col min="10" max="10" width="11.5" style="1" customWidth="1"/>
    <col min="11" max="11" width="18.375" style="2" customWidth="1"/>
    <col min="12" max="12" width="21.375" style="2" customWidth="1"/>
    <col min="13" max="14" width="11.5" style="1" customWidth="1"/>
    <col min="15" max="18" width="4.625" style="1" customWidth="1"/>
    <col min="19" max="25" width="11.5" style="1" customWidth="1"/>
    <col min="26" max="26" width="31.375" style="1" customWidth="1"/>
    <col min="27" max="16384" width="9" style="1"/>
  </cols>
  <sheetData>
    <row r="1" spans="1:84" ht="13.5" customHeight="1" x14ac:dyDescent="0.15">
      <c r="A1" s="1" t="s">
        <v>31</v>
      </c>
      <c r="B1" s="4" t="s">
        <v>30</v>
      </c>
      <c r="C1" s="4" t="s">
        <v>29</v>
      </c>
      <c r="D1" s="4" t="s">
        <v>28</v>
      </c>
      <c r="E1" s="4" t="s">
        <v>27</v>
      </c>
      <c r="F1" s="4" t="s">
        <v>26</v>
      </c>
      <c r="G1" s="4" t="s">
        <v>19</v>
      </c>
      <c r="H1" s="4" t="s">
        <v>19</v>
      </c>
      <c r="I1" s="4" t="s">
        <v>25</v>
      </c>
      <c r="J1" s="4" t="s">
        <v>24</v>
      </c>
      <c r="K1" s="4" t="s">
        <v>23</v>
      </c>
      <c r="L1" s="4" t="s">
        <v>22</v>
      </c>
      <c r="M1" s="4" t="s">
        <v>21</v>
      </c>
      <c r="N1" s="4" t="s">
        <v>20</v>
      </c>
      <c r="O1" s="4" t="s">
        <v>19</v>
      </c>
      <c r="P1" s="4" t="s">
        <v>19</v>
      </c>
      <c r="Q1" s="4"/>
      <c r="R1" s="4" t="s">
        <v>19</v>
      </c>
      <c r="S1" s="4" t="s">
        <v>18</v>
      </c>
      <c r="T1" s="4" t="s">
        <v>17</v>
      </c>
      <c r="U1" s="4" t="s">
        <v>16</v>
      </c>
      <c r="V1" s="4" t="s">
        <v>15</v>
      </c>
      <c r="W1" s="4" t="s">
        <v>14</v>
      </c>
      <c r="X1" s="4" t="s">
        <v>13</v>
      </c>
      <c r="Y1" s="4" t="s">
        <v>12</v>
      </c>
      <c r="Z1" s="10" t="s">
        <v>33</v>
      </c>
      <c r="AW1" s="1">
        <v>1</v>
      </c>
      <c r="AX1" s="1">
        <v>2</v>
      </c>
      <c r="AY1" s="1">
        <v>3</v>
      </c>
      <c r="AZ1" s="1">
        <v>4</v>
      </c>
      <c r="BA1" s="1">
        <v>5</v>
      </c>
      <c r="BB1" s="1">
        <v>6</v>
      </c>
      <c r="BH1" s="1">
        <v>12</v>
      </c>
      <c r="BN1" s="1">
        <v>18</v>
      </c>
      <c r="CF1" s="1">
        <v>36</v>
      </c>
    </row>
    <row r="2" spans="1:84" ht="13.5" customHeight="1" x14ac:dyDescent="0.15">
      <c r="A2" s="1">
        <v>1</v>
      </c>
      <c r="B2" s="3"/>
      <c r="C2" s="3" t="str">
        <f>IF('参加申込一覧表(入力お願い致します）'!D8="","",IF('参加申込一覧表(入力お願い致します）'!D8="男",1,2))</f>
        <v/>
      </c>
      <c r="D2" s="3" t="str">
        <f>IF('参加申込一覧表(入力お願い致します）'!B8="","",'参加申込一覧表(入力お願い致します）'!B8)</f>
        <v/>
      </c>
      <c r="E2" s="3" t="str">
        <f>ASC(PHONETIC('参加申込一覧表(入力お願い致します）'!C8))</f>
        <v/>
      </c>
      <c r="F2" s="7" t="str">
        <f>IF(D2="","",YEAR('参加申込一覧表(入力お願い致します）'!E8)&amp;IF(MONTH('参加申込一覧表(入力お願い致します）'!E8)&lt;10,0&amp;MONTH('参加申込一覧表(入力お願い致します）'!E8),MONTH('参加申込一覧表(入力お願い致します）'!E8))&amp;IF(DAY('参加申込一覧表(入力お願い致します）'!E8)&lt;10,0&amp;DAY('参加申込一覧表(入力お願い致します）'!E8),DAY('参加申込一覧表(入力お願い致します）'!E8)))</f>
        <v/>
      </c>
      <c r="G2" s="3"/>
      <c r="H2" s="3"/>
      <c r="I2" s="8" t="str">
        <f>IF(F2="","",IF(AND('参加申込一覧表(入力お願い致します）'!F8&gt;=18,'参加申込一覧表(入力お願い致します）'!F8&lt;=24),1,IF(AND('参加申込一覧表(入力お願い致します）'!F8&gt;=25,'参加申込一覧表(入力お願い致します）'!F8&lt;=29),2,IF(AND('参加申込一覧表(入力お願い致します）'!F8&gt;=30,'参加申込一覧表(入力お願い致します）'!F8&lt;=34),3,IF(AND('参加申込一覧表(入力お願い致します）'!F8&gt;=35,'参加申込一覧表(入力お願い致します）'!F8&lt;=39),4,IF(AND('参加申込一覧表(入力お願い致します）'!F8&gt;=40,'参加申込一覧表(入力お願い致します）'!F8&lt;=44),5,IF(AND('参加申込一覧表(入力お願い致します）'!F8&gt;=45,'参加申込一覧表(入力お願い致します）'!F8&lt;=49),6,IF(AND('参加申込一覧表(入力お願い致します）'!F8&gt;=50,'参加申込一覧表(入力お願い致します）'!F8&lt;=54),7,IF(AND('参加申込一覧表(入力お願い致します）'!F8&gt;=55,'参加申込一覧表(入力お願い致します）'!F8&lt;=59),8,IF(AND('参加申込一覧表(入力お願い致します）'!F8&gt;=60,'参加申込一覧表(入力お願い致します）'!F8&lt;=64),9,IF(AND('参加申込一覧表(入力お願い致します）'!F8&gt;=65,'参加申込一覧表(入力お願い致します）'!F8&lt;=69),10,IF(AND('参加申込一覧表(入力お願い致します）'!F8&gt;=70,'参加申込一覧表(入力お願い致します）'!F8&lt;=74),11,IF(AND('参加申込一覧表(入力お願い致します）'!F8&gt;=75,'参加申込一覧表(入力お願い致します）'!F8&lt;=79),12,13)))))))))))))</f>
        <v/>
      </c>
      <c r="J2" s="3"/>
      <c r="K2" s="4" t="str">
        <f>IF(D2="","",'参加申込一覧表(入力お願い致します）'!$K$2)</f>
        <v/>
      </c>
      <c r="L2" s="4" t="str">
        <f>IF(D2="","",ASC(PHONETIC('参加申込一覧表(入力お願い致します）'!$K$1)))</f>
        <v/>
      </c>
      <c r="M2" s="3"/>
      <c r="N2" s="3"/>
      <c r="O2" s="3"/>
      <c r="P2" s="3"/>
      <c r="Q2" s="3"/>
      <c r="R2" s="3"/>
      <c r="S2" s="9" t="str">
        <f>LEFT('データ用（自動入力）'!Z2,5)</f>
        <v/>
      </c>
      <c r="T2" s="9" t="str">
        <f>MID('データ用（自動入力）'!Z2,7,5)</f>
        <v/>
      </c>
      <c r="U2" s="3" t="str">
        <f>MID('データ用（自動入力）'!Z2,13,5)</f>
        <v/>
      </c>
      <c r="V2" s="3" t="str">
        <f>MID('データ用（自動入力）'!Z2,19,5)</f>
        <v/>
      </c>
      <c r="W2" s="3" t="str">
        <f>MID('データ用（自動入力）'!Z2,25,5)</f>
        <v/>
      </c>
      <c r="X2" s="3" t="str">
        <f>MID('データ用（自動入力）'!Z2,31,5)</f>
        <v/>
      </c>
      <c r="Y2" s="3" t="str">
        <f>MID('データ用（自動入力）'!Z2,37,5)</f>
        <v/>
      </c>
      <c r="Z2" s="3" t="str">
        <f>IF('参加申込一覧表(入力お願い致します）'!G8="","",10025&amp;" ")&amp;IF('参加申込一覧表(入力お願い致します）'!H8="","",10050&amp;" ")&amp;IF('参加申込一覧表(入力お願い致します）'!I8="","",10100&amp;" ")&amp;IF('参加申込一覧表(入力お願い致します）'!J8="","",10200&amp;" ")&amp;IF('参加申込一覧表(入力お願い致します）'!K8="","",20025&amp;" ")&amp;IF('参加申込一覧表(入力お願い致します）'!L8="","",20050&amp;" ")&amp;IF('参加申込一覧表(入力お願い致します）'!M8="","",20100&amp;" ")&amp;IF('参加申込一覧表(入力お願い致します）'!N8="","",20200&amp;" ")&amp;IF('参加申込一覧表(入力お願い致します）'!O8="","",30025&amp;" ")&amp;IF('参加申込一覧表(入力お願い致します）'!P8="","",30050&amp;" ")&amp;IF('参加申込一覧表(入力お願い致します）'!Q8="","",30100&amp;" ")&amp;IF('参加申込一覧表(入力お願い致します）'!R8="","",30200&amp;" ")&amp;IF('参加申込一覧表(入力お願い致します）'!S8="","",40025&amp;" ")&amp;IF('参加申込一覧表(入力お願い致します）'!T8="","",40050&amp;" ")&amp;IF('参加申込一覧表(入力お願い致します）'!U8="","",40100&amp;" ")&amp;IF('参加申込一覧表(入力お願い致します）'!V8="","",40200&amp;" ")&amp;IF('参加申込一覧表(入力お願い致します）'!W8="","",50100&amp;" ")&amp;IF('参加申込一覧表(入力お願い致します）'!X8="","",50200&amp;" ")</f>
        <v/>
      </c>
      <c r="AV2" s="1">
        <f>('申込一覧（自動入力）'!E10*100)+'申込一覧（自動入力）'!G10+IF('申込一覧（自動入力）'!I10&lt;10,'申込一覧（自動入力）'!I10*0.1,'申込一覧（自動入力）'!I10*0.01)</f>
        <v>0</v>
      </c>
      <c r="AW2" s="1" t="e">
        <f>('申込一覧（自動入力）'!F10*100)+'申込一覧（自動入力）'!H10+IF('申込一覧（自動入力）'!J9&lt;10,'申込一覧（自動入力）'!J9*0.1,'申込一覧（自動入力）'!J9*0.01)</f>
        <v>#VALUE!</v>
      </c>
      <c r="AX2" s="1">
        <f>('申込一覧（自動入力）'!G10*100)+'申込一覧（自動入力）'!I10+IF('申込一覧（自動入力）'!J10&lt;10,'申込一覧（自動入力）'!J10*0.1,'申込一覧（自動入力）'!J10*0.01)</f>
        <v>0</v>
      </c>
      <c r="AY2" s="1" t="e">
        <f>('申込一覧（自動入力）'!H10*100)+'申込一覧（自動入力）'!J9+IF('申込一覧（自動入力）'!K10&lt;10,'申込一覧（自動入力）'!K10*0.1,'申込一覧（自動入力）'!K10*0.01)</f>
        <v>#VALUE!</v>
      </c>
      <c r="AZ2" s="1">
        <f>('申込一覧（自動入力）'!I10*100)+'申込一覧（自動入力）'!J10+IF('申込一覧（自動入力）'!L10&lt;10,'申込一覧（自動入力）'!L10*0.1,'申込一覧（自動入力）'!L10*0.01)</f>
        <v>0</v>
      </c>
      <c r="BA2" s="1" t="e">
        <f>('申込一覧（自動入力）'!J9*100)+'申込一覧（自動入力）'!K10+IF('申込一覧（自動入力）'!M10&lt;10,'申込一覧（自動入力）'!M10*0.1,'申込一覧（自動入力）'!M10*0.01)</f>
        <v>#VALUE!</v>
      </c>
    </row>
    <row r="3" spans="1:84" ht="13.5" customHeight="1" x14ac:dyDescent="0.15">
      <c r="A3" s="1">
        <v>2</v>
      </c>
      <c r="B3" s="3"/>
      <c r="C3" s="3" t="str">
        <f>IF('参加申込一覧表(入力お願い致します）'!D9="","",IF('参加申込一覧表(入力お願い致します）'!D9="男",1,2))</f>
        <v/>
      </c>
      <c r="D3" s="3" t="str">
        <f>IF('参加申込一覧表(入力お願い致します）'!B9="","",'参加申込一覧表(入力お願い致します）'!B9)</f>
        <v/>
      </c>
      <c r="E3" s="3" t="str">
        <f>ASC(PHONETIC('参加申込一覧表(入力お願い致します）'!C9))</f>
        <v/>
      </c>
      <c r="F3" s="7" t="str">
        <f>IF(D3="","",YEAR('参加申込一覧表(入力お願い致します）'!E9)&amp;IF(MONTH('参加申込一覧表(入力お願い致します）'!E9)&lt;10,0&amp;MONTH('参加申込一覧表(入力お願い致します）'!E9),MONTH('参加申込一覧表(入力お願い致します）'!E9))&amp;IF(DAY('参加申込一覧表(入力お願い致します）'!E9)&lt;10,0&amp;DAY('参加申込一覧表(入力お願い致します）'!E9),DAY('参加申込一覧表(入力お願い致します）'!E9)))</f>
        <v/>
      </c>
      <c r="G3" s="3"/>
      <c r="H3" s="3"/>
      <c r="I3" s="8" t="str">
        <f>IF(F3="","",IF(AND('参加申込一覧表(入力お願い致します）'!F9&gt;=18,'参加申込一覧表(入力お願い致します）'!F9&lt;=24),1,IF(AND('参加申込一覧表(入力お願い致します）'!F9&gt;=25,'参加申込一覧表(入力お願い致します）'!F9&lt;=29),2,IF(AND('参加申込一覧表(入力お願い致します）'!F9&gt;=30,'参加申込一覧表(入力お願い致します）'!F9&lt;=34),3,IF(AND('参加申込一覧表(入力お願い致します）'!F9&gt;=35,'参加申込一覧表(入力お願い致します）'!F9&lt;=39),4,IF(AND('参加申込一覧表(入力お願い致します）'!F9&gt;=40,'参加申込一覧表(入力お願い致します）'!F9&lt;=44),5,IF(AND('参加申込一覧表(入力お願い致します）'!F9&gt;=45,'参加申込一覧表(入力お願い致します）'!F9&lt;=49),6,IF(AND('参加申込一覧表(入力お願い致します）'!F9&gt;=50,'参加申込一覧表(入力お願い致します）'!F9&lt;=54),7,IF(AND('参加申込一覧表(入力お願い致します）'!F9&gt;=55,'参加申込一覧表(入力お願い致します）'!F9&lt;=59),8,IF(AND('参加申込一覧表(入力お願い致します）'!F9&gt;=60,'参加申込一覧表(入力お願い致します）'!F9&lt;=64),9,IF(AND('参加申込一覧表(入力お願い致します）'!F9&gt;=65,'参加申込一覧表(入力お願い致します）'!F9&lt;=69),10,IF(AND('参加申込一覧表(入力お願い致します）'!F9&gt;=70,'参加申込一覧表(入力お願い致します）'!F9&lt;=74),11,IF(AND('参加申込一覧表(入力お願い致します）'!F9&gt;=75,'参加申込一覧表(入力お願い致します）'!F9&lt;=79),12,13)))))))))))))</f>
        <v/>
      </c>
      <c r="J3" s="3"/>
      <c r="K3" s="4" t="str">
        <f>IF(D3="","",'参加申込一覧表(入力お願い致します）'!$K$2)</f>
        <v/>
      </c>
      <c r="L3" s="4" t="str">
        <f>IF(D3="","",ASC(PHONETIC('参加申込一覧表(入力お願い致します）'!$K$1)))</f>
        <v/>
      </c>
      <c r="M3" s="3"/>
      <c r="N3" s="3"/>
      <c r="O3" s="3"/>
      <c r="P3" s="3"/>
      <c r="Q3" s="3"/>
      <c r="R3" s="3"/>
      <c r="S3" s="9" t="str">
        <f>LEFT('データ用（自動入力）'!Z3,5)</f>
        <v/>
      </c>
      <c r="T3" s="9" t="str">
        <f>MID('データ用（自動入力）'!Z3,7,5)</f>
        <v/>
      </c>
      <c r="U3" s="3" t="str">
        <f>MID('データ用（自動入力）'!Z3,13,5)</f>
        <v/>
      </c>
      <c r="V3" s="3" t="str">
        <f>MID('データ用（自動入力）'!Z3,19,5)</f>
        <v/>
      </c>
      <c r="W3" s="3" t="str">
        <f>MID('データ用（自動入力）'!Z3,25,5)</f>
        <v/>
      </c>
      <c r="X3" s="3" t="str">
        <f>MID('データ用（自動入力）'!Z3,31,5)</f>
        <v/>
      </c>
      <c r="Y3" s="3" t="str">
        <f>MID('データ用（自動入力）'!Z3,37,5)</f>
        <v/>
      </c>
      <c r="Z3" s="3" t="str">
        <f>IF('参加申込一覧表(入力お願い致します）'!G9="","",10025&amp;" ")&amp;IF('参加申込一覧表(入力お願い致します）'!H9="","",10050&amp;" ")&amp;IF('参加申込一覧表(入力お願い致します）'!I9="","",10100&amp;" ")&amp;IF('参加申込一覧表(入力お願い致します）'!J9="","",10200&amp;" ")&amp;IF('参加申込一覧表(入力お願い致します）'!K9="","",20025&amp;" ")&amp;IF('参加申込一覧表(入力お願い致します）'!L9="","",20050&amp;" ")&amp;IF('参加申込一覧表(入力お願い致します）'!M9="","",20100&amp;" ")&amp;IF('参加申込一覧表(入力お願い致します）'!N9="","",20200&amp;" ")&amp;IF('参加申込一覧表(入力お願い致します）'!O9="","",30025&amp;" ")&amp;IF('参加申込一覧表(入力お願い致します）'!P9="","",30050&amp;" ")&amp;IF('参加申込一覧表(入力お願い致します）'!Q9="","",30100&amp;" ")&amp;IF('参加申込一覧表(入力お願い致します）'!R9="","",30200&amp;" ")&amp;IF('参加申込一覧表(入力お願い致します）'!S9="","",40025&amp;" ")&amp;IF('参加申込一覧表(入力お願い致します）'!T9="","",40050&amp;" ")&amp;IF('参加申込一覧表(入力お願い致します）'!U9="","",40100&amp;" ")&amp;IF('参加申込一覧表(入力お願い致します）'!V9="","",40200&amp;" ")&amp;IF('参加申込一覧表(入力お願い致します）'!W9="","",50100&amp;" ")&amp;IF('参加申込一覧表(入力お願い致します）'!X9="","",50200&amp;" ")</f>
        <v/>
      </c>
    </row>
    <row r="4" spans="1:84" x14ac:dyDescent="0.15">
      <c r="A4" s="1">
        <v>3</v>
      </c>
      <c r="B4" s="3"/>
      <c r="C4" s="3" t="str">
        <f>IF('参加申込一覧表(入力お願い致します）'!D10="","",IF('参加申込一覧表(入力お願い致します）'!D10="男",1,2))</f>
        <v/>
      </c>
      <c r="D4" s="3" t="str">
        <f>IF('参加申込一覧表(入力お願い致します）'!B10="","",'参加申込一覧表(入力お願い致します）'!B10)</f>
        <v/>
      </c>
      <c r="E4" s="3" t="str">
        <f>ASC(PHONETIC('参加申込一覧表(入力お願い致します）'!C10))</f>
        <v/>
      </c>
      <c r="F4" s="7" t="str">
        <f>IF(D4="","",YEAR('参加申込一覧表(入力お願い致します）'!E10)&amp;IF(MONTH('参加申込一覧表(入力お願い致します）'!E10)&lt;10,0&amp;MONTH('参加申込一覧表(入力お願い致します）'!E10),MONTH('参加申込一覧表(入力お願い致します）'!E10))&amp;IF(DAY('参加申込一覧表(入力お願い致します）'!E10)&lt;10,0&amp;DAY('参加申込一覧表(入力お願い致します）'!E10),DAY('参加申込一覧表(入力お願い致します）'!E10)))</f>
        <v/>
      </c>
      <c r="G4" s="3"/>
      <c r="H4" s="3"/>
      <c r="I4" s="8" t="str">
        <f>IF(F4="","",IF(AND('参加申込一覧表(入力お願い致します）'!F10&gt;=18,'参加申込一覧表(入力お願い致します）'!F10&lt;=24),1,IF(AND('参加申込一覧表(入力お願い致します）'!F10&gt;=25,'参加申込一覧表(入力お願い致します）'!F10&lt;=29),2,IF(AND('参加申込一覧表(入力お願い致します）'!F10&gt;=30,'参加申込一覧表(入力お願い致します）'!F10&lt;=34),3,IF(AND('参加申込一覧表(入力お願い致します）'!F10&gt;=35,'参加申込一覧表(入力お願い致します）'!F10&lt;=39),4,IF(AND('参加申込一覧表(入力お願い致します）'!F10&gt;=40,'参加申込一覧表(入力お願い致します）'!F10&lt;=44),5,IF(AND('参加申込一覧表(入力お願い致します）'!F10&gt;=45,'参加申込一覧表(入力お願い致します）'!F10&lt;=49),6,IF(AND('参加申込一覧表(入力お願い致します）'!F10&gt;=50,'参加申込一覧表(入力お願い致します）'!F10&lt;=54),7,IF(AND('参加申込一覧表(入力お願い致します）'!F10&gt;=55,'参加申込一覧表(入力お願い致します）'!F10&lt;=59),8,IF(AND('参加申込一覧表(入力お願い致します）'!F10&gt;=60,'参加申込一覧表(入力お願い致します）'!F10&lt;=64),9,IF(AND('参加申込一覧表(入力お願い致します）'!F10&gt;=65,'参加申込一覧表(入力お願い致します）'!F10&lt;=69),10,IF(AND('参加申込一覧表(入力お願い致します）'!F10&gt;=70,'参加申込一覧表(入力お願い致します）'!F10&lt;=74),11,IF(AND('参加申込一覧表(入力お願い致します）'!F10&gt;=75,'参加申込一覧表(入力お願い致します）'!F10&lt;=79),12,13)))))))))))))</f>
        <v/>
      </c>
      <c r="J4" s="3"/>
      <c r="K4" s="4" t="str">
        <f>IF(D4="","",'参加申込一覧表(入力お願い致します）'!$K$2)</f>
        <v/>
      </c>
      <c r="L4" s="4" t="str">
        <f>IF(D4="","",ASC(PHONETIC('参加申込一覧表(入力お願い致します）'!$K$1)))</f>
        <v/>
      </c>
      <c r="M4" s="3"/>
      <c r="N4" s="3"/>
      <c r="O4" s="3"/>
      <c r="P4" s="3"/>
      <c r="Q4" s="3"/>
      <c r="R4" s="3"/>
      <c r="S4" s="9" t="str">
        <f>LEFT('データ用（自動入力）'!Z4,5)</f>
        <v/>
      </c>
      <c r="T4" s="9" t="str">
        <f>MID('データ用（自動入力）'!Z4,7,5)</f>
        <v/>
      </c>
      <c r="U4" s="3" t="str">
        <f>MID('データ用（自動入力）'!Z4,13,5)</f>
        <v/>
      </c>
      <c r="V4" s="3" t="str">
        <f>MID('データ用（自動入力）'!Z4,19,5)</f>
        <v/>
      </c>
      <c r="W4" s="3" t="str">
        <f>MID('データ用（自動入力）'!Z4,25,5)</f>
        <v/>
      </c>
      <c r="X4" s="3" t="str">
        <f>MID('データ用（自動入力）'!Z4,31,5)</f>
        <v/>
      </c>
      <c r="Y4" s="3" t="str">
        <f>MID('データ用（自動入力）'!Z4,37,5)</f>
        <v/>
      </c>
      <c r="Z4" s="3" t="str">
        <f>IF('参加申込一覧表(入力お願い致します）'!G10="","",10025&amp;" ")&amp;IF('参加申込一覧表(入力お願い致します）'!H10="","",10050&amp;" ")&amp;IF('参加申込一覧表(入力お願い致します）'!I10="","",10100&amp;" ")&amp;IF('参加申込一覧表(入力お願い致します）'!J10="","",10200&amp;" ")&amp;IF('参加申込一覧表(入力お願い致します）'!K10="","",20025&amp;" ")&amp;IF('参加申込一覧表(入力お願い致します）'!L10="","",20050&amp;" ")&amp;IF('参加申込一覧表(入力お願い致します）'!M10="","",20100&amp;" ")&amp;IF('参加申込一覧表(入力お願い致します）'!N10="","",20200&amp;" ")&amp;IF('参加申込一覧表(入力お願い致します）'!O10="","",30025&amp;" ")&amp;IF('参加申込一覧表(入力お願い致します）'!P10="","",30050&amp;" ")&amp;IF('参加申込一覧表(入力お願い致します）'!Q10="","",30100&amp;" ")&amp;IF('参加申込一覧表(入力お願い致します）'!R10="","",30200&amp;" ")&amp;IF('参加申込一覧表(入力お願い致します）'!S10="","",40025&amp;" ")&amp;IF('参加申込一覧表(入力お願い致します）'!T10="","",40050&amp;" ")&amp;IF('参加申込一覧表(入力お願い致します）'!U10="","",40100&amp;" ")&amp;IF('参加申込一覧表(入力お願い致します）'!V10="","",40200&amp;" ")&amp;IF('参加申込一覧表(入力お願い致します）'!W10="","",50100&amp;" ")&amp;IF('参加申込一覧表(入力お願い致します）'!X10="","",50200&amp;" ")</f>
        <v/>
      </c>
    </row>
    <row r="5" spans="1:84" ht="13.5" customHeight="1" x14ac:dyDescent="0.15">
      <c r="A5" s="1">
        <v>4</v>
      </c>
      <c r="B5" s="3"/>
      <c r="C5" s="3" t="str">
        <f>IF('参加申込一覧表(入力お願い致します）'!D11="","",IF('参加申込一覧表(入力お願い致します）'!D11="男",1,2))</f>
        <v/>
      </c>
      <c r="D5" s="3" t="str">
        <f>IF('参加申込一覧表(入力お願い致します）'!B11="","",'参加申込一覧表(入力お願い致します）'!B11)</f>
        <v/>
      </c>
      <c r="E5" s="3" t="str">
        <f>ASC(PHONETIC('参加申込一覧表(入力お願い致します）'!C11))</f>
        <v/>
      </c>
      <c r="F5" s="7" t="str">
        <f>IF(D5="","",YEAR('参加申込一覧表(入力お願い致します）'!E11)&amp;IF(MONTH('参加申込一覧表(入力お願い致します）'!E11)&lt;10,0&amp;MONTH('参加申込一覧表(入力お願い致します）'!E11),MONTH('参加申込一覧表(入力お願い致します）'!E11))&amp;IF(DAY('参加申込一覧表(入力お願い致します）'!E11)&lt;10,0&amp;DAY('参加申込一覧表(入力お願い致します）'!E11),DAY('参加申込一覧表(入力お願い致します）'!E11)))</f>
        <v/>
      </c>
      <c r="G5" s="3"/>
      <c r="H5" s="3"/>
      <c r="I5" s="8" t="str">
        <f>IF(F5="","",IF(AND('参加申込一覧表(入力お願い致します）'!F11&gt;=18,'参加申込一覧表(入力お願い致します）'!F11&lt;=24),1,IF(AND('参加申込一覧表(入力お願い致します）'!F11&gt;=25,'参加申込一覧表(入力お願い致します）'!F11&lt;=29),2,IF(AND('参加申込一覧表(入力お願い致します）'!F11&gt;=30,'参加申込一覧表(入力お願い致します）'!F11&lt;=34),3,IF(AND('参加申込一覧表(入力お願い致します）'!F11&gt;=35,'参加申込一覧表(入力お願い致します）'!F11&lt;=39),4,IF(AND('参加申込一覧表(入力お願い致します）'!F11&gt;=40,'参加申込一覧表(入力お願い致します）'!F11&lt;=44),5,IF(AND('参加申込一覧表(入力お願い致します）'!F11&gt;=45,'参加申込一覧表(入力お願い致します）'!F11&lt;=49),6,IF(AND('参加申込一覧表(入力お願い致します）'!F11&gt;=50,'参加申込一覧表(入力お願い致します）'!F11&lt;=54),7,IF(AND('参加申込一覧表(入力お願い致します）'!F11&gt;=55,'参加申込一覧表(入力お願い致します）'!F11&lt;=59),8,IF(AND('参加申込一覧表(入力お願い致します）'!F11&gt;=60,'参加申込一覧表(入力お願い致します）'!F11&lt;=64),9,IF(AND('参加申込一覧表(入力お願い致します）'!F11&gt;=65,'参加申込一覧表(入力お願い致します）'!F11&lt;=69),10,IF(AND('参加申込一覧表(入力お願い致します）'!F11&gt;=70,'参加申込一覧表(入力お願い致します）'!F11&lt;=74),11,IF(AND('参加申込一覧表(入力お願い致します）'!F11&gt;=75,'参加申込一覧表(入力お願い致します）'!F11&lt;=79),12,13)))))))))))))</f>
        <v/>
      </c>
      <c r="J5" s="3"/>
      <c r="K5" s="4" t="str">
        <f>IF(D5="","",'参加申込一覧表(入力お願い致します）'!$K$2)</f>
        <v/>
      </c>
      <c r="L5" s="4" t="str">
        <f>IF(D5="","",ASC(PHONETIC('参加申込一覧表(入力お願い致します）'!$K$1)))</f>
        <v/>
      </c>
      <c r="M5" s="3"/>
      <c r="N5" s="3"/>
      <c r="O5" s="3"/>
      <c r="P5" s="3"/>
      <c r="Q5" s="3"/>
      <c r="R5" s="3"/>
      <c r="S5" s="9" t="str">
        <f>LEFT('データ用（自動入力）'!Z5,5)</f>
        <v/>
      </c>
      <c r="T5" s="9" t="str">
        <f>MID('データ用（自動入力）'!Z5,7,5)</f>
        <v/>
      </c>
      <c r="U5" s="3" t="str">
        <f>MID('データ用（自動入力）'!Z5,13,5)</f>
        <v/>
      </c>
      <c r="V5" s="3" t="str">
        <f>MID('データ用（自動入力）'!Z5,19,5)</f>
        <v/>
      </c>
      <c r="W5" s="3" t="str">
        <f>MID('データ用（自動入力）'!Z5,25,5)</f>
        <v/>
      </c>
      <c r="X5" s="3" t="str">
        <f>MID('データ用（自動入力）'!Z5,31,5)</f>
        <v/>
      </c>
      <c r="Y5" s="3" t="str">
        <f>MID('データ用（自動入力）'!Z5,37,5)</f>
        <v/>
      </c>
      <c r="Z5" s="3" t="str">
        <f>IF('参加申込一覧表(入力お願い致します）'!G11="","",10025&amp;" ")&amp;IF('参加申込一覧表(入力お願い致します）'!H11="","",10050&amp;" ")&amp;IF('参加申込一覧表(入力お願い致します）'!I11="","",10100&amp;" ")&amp;IF('参加申込一覧表(入力お願い致します）'!J11="","",10200&amp;" ")&amp;IF('参加申込一覧表(入力お願い致します）'!K11="","",20025&amp;" ")&amp;IF('参加申込一覧表(入力お願い致します）'!L11="","",20050&amp;" ")&amp;IF('参加申込一覧表(入力お願い致します）'!M11="","",20100&amp;" ")&amp;IF('参加申込一覧表(入力お願い致します）'!N11="","",20200&amp;" ")&amp;IF('参加申込一覧表(入力お願い致します）'!O11="","",30025&amp;" ")&amp;IF('参加申込一覧表(入力お願い致します）'!P11="","",30050&amp;" ")&amp;IF('参加申込一覧表(入力お願い致します）'!Q11="","",30100&amp;" ")&amp;IF('参加申込一覧表(入力お願い致します）'!R11="","",30200&amp;" ")&amp;IF('参加申込一覧表(入力お願い致します）'!S11="","",40025&amp;" ")&amp;IF('参加申込一覧表(入力お願い致します）'!T11="","",40050&amp;" ")&amp;IF('参加申込一覧表(入力お願い致します）'!U11="","",40100&amp;" ")&amp;IF('参加申込一覧表(入力お願い致します）'!V11="","",40200&amp;" ")&amp;IF('参加申込一覧表(入力お願い致します）'!W11="","",50100&amp;" ")&amp;IF('参加申込一覧表(入力お願い致します）'!X11="","",50200&amp;" ")</f>
        <v/>
      </c>
    </row>
    <row r="6" spans="1:84" ht="13.5" customHeight="1" x14ac:dyDescent="0.15">
      <c r="A6" s="1">
        <v>5</v>
      </c>
      <c r="B6" s="3"/>
      <c r="C6" s="3" t="str">
        <f>IF('参加申込一覧表(入力お願い致します）'!D12="","",IF('参加申込一覧表(入力お願い致します）'!D12="男",1,2))</f>
        <v/>
      </c>
      <c r="D6" s="3" t="str">
        <f>IF('参加申込一覧表(入力お願い致します）'!B12="","",'参加申込一覧表(入力お願い致します）'!B12)</f>
        <v/>
      </c>
      <c r="E6" s="3" t="str">
        <f>ASC(PHONETIC('参加申込一覧表(入力お願い致します）'!C12))</f>
        <v/>
      </c>
      <c r="F6" s="7" t="str">
        <f>IF(D6="","",YEAR('参加申込一覧表(入力お願い致します）'!E12)&amp;IF(MONTH('参加申込一覧表(入力お願い致します）'!E12)&lt;10,0&amp;MONTH('参加申込一覧表(入力お願い致します）'!E12),MONTH('参加申込一覧表(入力お願い致します）'!E12))&amp;IF(DAY('参加申込一覧表(入力お願い致します）'!E12)&lt;10,0&amp;DAY('参加申込一覧表(入力お願い致します）'!E12),DAY('参加申込一覧表(入力お願い致します）'!E12)))</f>
        <v/>
      </c>
      <c r="G6" s="3"/>
      <c r="H6" s="3"/>
      <c r="I6" s="8" t="str">
        <f>IF(F6="","",IF(AND('参加申込一覧表(入力お願い致します）'!F12&gt;=18,'参加申込一覧表(入力お願い致します）'!F12&lt;=24),1,IF(AND('参加申込一覧表(入力お願い致します）'!F12&gt;=25,'参加申込一覧表(入力お願い致します）'!F12&lt;=29),2,IF(AND('参加申込一覧表(入力お願い致します）'!F12&gt;=30,'参加申込一覧表(入力お願い致します）'!F12&lt;=34),3,IF(AND('参加申込一覧表(入力お願い致します）'!F12&gt;=35,'参加申込一覧表(入力お願い致します）'!F12&lt;=39),4,IF(AND('参加申込一覧表(入力お願い致します）'!F12&gt;=40,'参加申込一覧表(入力お願い致します）'!F12&lt;=44),5,IF(AND('参加申込一覧表(入力お願い致します）'!F12&gt;=45,'参加申込一覧表(入力お願い致します）'!F12&lt;=49),6,IF(AND('参加申込一覧表(入力お願い致します）'!F12&gt;=50,'参加申込一覧表(入力お願い致します）'!F12&lt;=54),7,IF(AND('参加申込一覧表(入力お願い致します）'!F12&gt;=55,'参加申込一覧表(入力お願い致します）'!F12&lt;=59),8,IF(AND('参加申込一覧表(入力お願い致します）'!F12&gt;=60,'参加申込一覧表(入力お願い致します）'!F12&lt;=64),9,IF(AND('参加申込一覧表(入力お願い致します）'!F12&gt;=65,'参加申込一覧表(入力お願い致します）'!F12&lt;=69),10,IF(AND('参加申込一覧表(入力お願い致します）'!F12&gt;=70,'参加申込一覧表(入力お願い致します）'!F12&lt;=74),11,IF(AND('参加申込一覧表(入力お願い致します）'!F12&gt;=75,'参加申込一覧表(入力お願い致します）'!F12&lt;=79),12,13)))))))))))))</f>
        <v/>
      </c>
      <c r="J6" s="3"/>
      <c r="K6" s="4" t="str">
        <f>IF(D6="","",'参加申込一覧表(入力お願い致します）'!$K$2)</f>
        <v/>
      </c>
      <c r="L6" s="4" t="str">
        <f>IF(D6="","",ASC(PHONETIC('参加申込一覧表(入力お願い致します）'!$K$1)))</f>
        <v/>
      </c>
      <c r="M6" s="3"/>
      <c r="N6" s="3"/>
      <c r="O6" s="3"/>
      <c r="P6" s="3"/>
      <c r="Q6" s="3"/>
      <c r="R6" s="3"/>
      <c r="S6" s="9" t="str">
        <f>LEFT('データ用（自動入力）'!Z6,5)</f>
        <v/>
      </c>
      <c r="T6" s="9" t="str">
        <f>MID('データ用（自動入力）'!Z6,7,5)</f>
        <v/>
      </c>
      <c r="U6" s="3" t="str">
        <f>MID('データ用（自動入力）'!Z6,13,5)</f>
        <v/>
      </c>
      <c r="V6" s="3" t="str">
        <f>MID('データ用（自動入力）'!Z6,19,5)</f>
        <v/>
      </c>
      <c r="W6" s="3" t="str">
        <f>MID('データ用（自動入力）'!Z6,25,5)</f>
        <v/>
      </c>
      <c r="X6" s="3" t="str">
        <f>MID('データ用（自動入力）'!Z6,31,5)</f>
        <v/>
      </c>
      <c r="Y6" s="3" t="str">
        <f>MID('データ用（自動入力）'!Z6,37,5)</f>
        <v/>
      </c>
      <c r="Z6" s="3" t="str">
        <f>IF('参加申込一覧表(入力お願い致します）'!G12="","",10025&amp;" ")&amp;IF('参加申込一覧表(入力お願い致します）'!H12="","",10050&amp;" ")&amp;IF('参加申込一覧表(入力お願い致します）'!I12="","",10100&amp;" ")&amp;IF('参加申込一覧表(入力お願い致します）'!J12="","",10200&amp;" ")&amp;IF('参加申込一覧表(入力お願い致します）'!K12="","",20025&amp;" ")&amp;IF('参加申込一覧表(入力お願い致します）'!L12="","",20050&amp;" ")&amp;IF('参加申込一覧表(入力お願い致します）'!M12="","",20100&amp;" ")&amp;IF('参加申込一覧表(入力お願い致します）'!N12="","",20200&amp;" ")&amp;IF('参加申込一覧表(入力お願い致します）'!O12="","",30025&amp;" ")&amp;IF('参加申込一覧表(入力お願い致します）'!P12="","",30050&amp;" ")&amp;IF('参加申込一覧表(入力お願い致します）'!Q12="","",30100&amp;" ")&amp;IF('参加申込一覧表(入力お願い致します）'!R12="","",30200&amp;" ")&amp;IF('参加申込一覧表(入力お願い致します）'!S12="","",40025&amp;" ")&amp;IF('参加申込一覧表(入力お願い致します）'!T12="","",40050&amp;" ")&amp;IF('参加申込一覧表(入力お願い致します）'!U12="","",40100&amp;" ")&amp;IF('参加申込一覧表(入力お願い致します）'!V12="","",40200&amp;" ")&amp;IF('参加申込一覧表(入力お願い致します）'!W12="","",50100&amp;" ")&amp;IF('参加申込一覧表(入力お願い致します）'!X12="","",50200&amp;" ")</f>
        <v/>
      </c>
    </row>
    <row r="7" spans="1:84" ht="13.5" customHeight="1" x14ac:dyDescent="0.15">
      <c r="A7" s="1">
        <v>6</v>
      </c>
      <c r="B7" s="3"/>
      <c r="C7" s="3" t="str">
        <f>IF('参加申込一覧表(入力お願い致します）'!D13="","",IF('参加申込一覧表(入力お願い致します）'!D13="男",1,2))</f>
        <v/>
      </c>
      <c r="D7" s="3" t="str">
        <f>IF('参加申込一覧表(入力お願い致します）'!B13="","",'参加申込一覧表(入力お願い致します）'!B13)</f>
        <v/>
      </c>
      <c r="E7" s="3" t="str">
        <f>ASC(PHONETIC('参加申込一覧表(入力お願い致します）'!C13))</f>
        <v/>
      </c>
      <c r="F7" s="7" t="str">
        <f>IF(D7="","",YEAR('参加申込一覧表(入力お願い致します）'!E13)&amp;IF(MONTH('参加申込一覧表(入力お願い致します）'!E13)&lt;10,0&amp;MONTH('参加申込一覧表(入力お願い致します）'!E13),MONTH('参加申込一覧表(入力お願い致します）'!E13))&amp;IF(DAY('参加申込一覧表(入力お願い致します）'!E13)&lt;10,0&amp;DAY('参加申込一覧表(入力お願い致します）'!E13),DAY('参加申込一覧表(入力お願い致します）'!E13)))</f>
        <v/>
      </c>
      <c r="G7" s="3"/>
      <c r="H7" s="3"/>
      <c r="I7" s="8" t="str">
        <f>IF(F7="","",IF(AND('参加申込一覧表(入力お願い致します）'!F13&gt;=18,'参加申込一覧表(入力お願い致します）'!F13&lt;=24),1,IF(AND('参加申込一覧表(入力お願い致します）'!F13&gt;=25,'参加申込一覧表(入力お願い致します）'!F13&lt;=29),2,IF(AND('参加申込一覧表(入力お願い致します）'!F13&gt;=30,'参加申込一覧表(入力お願い致します）'!F13&lt;=34),3,IF(AND('参加申込一覧表(入力お願い致します）'!F13&gt;=35,'参加申込一覧表(入力お願い致します）'!F13&lt;=39),4,IF(AND('参加申込一覧表(入力お願い致します）'!F13&gt;=40,'参加申込一覧表(入力お願い致します）'!F13&lt;=44),5,IF(AND('参加申込一覧表(入力お願い致します）'!F13&gt;=45,'参加申込一覧表(入力お願い致します）'!F13&lt;=49),6,IF(AND('参加申込一覧表(入力お願い致します）'!F13&gt;=50,'参加申込一覧表(入力お願い致します）'!F13&lt;=54),7,IF(AND('参加申込一覧表(入力お願い致します）'!F13&gt;=55,'参加申込一覧表(入力お願い致します）'!F13&lt;=59),8,IF(AND('参加申込一覧表(入力お願い致します）'!F13&gt;=60,'参加申込一覧表(入力お願い致します）'!F13&lt;=64),9,IF(AND('参加申込一覧表(入力お願い致します）'!F13&gt;=65,'参加申込一覧表(入力お願い致します）'!F13&lt;=69),10,IF(AND('参加申込一覧表(入力お願い致します）'!F13&gt;=70,'参加申込一覧表(入力お願い致します）'!F13&lt;=74),11,IF(AND('参加申込一覧表(入力お願い致します）'!F13&gt;=75,'参加申込一覧表(入力お願い致します）'!F13&lt;=79),12,13)))))))))))))</f>
        <v/>
      </c>
      <c r="J7" s="3"/>
      <c r="K7" s="4" t="str">
        <f>IF(D7="","",'参加申込一覧表(入力お願い致します）'!$K$2)</f>
        <v/>
      </c>
      <c r="L7" s="4" t="str">
        <f>IF(D7="","",ASC(PHONETIC('参加申込一覧表(入力お願い致します）'!$K$1)))</f>
        <v/>
      </c>
      <c r="M7" s="3"/>
      <c r="N7" s="3"/>
      <c r="O7" s="3"/>
      <c r="P7" s="3"/>
      <c r="Q7" s="3"/>
      <c r="R7" s="3"/>
      <c r="S7" s="9" t="str">
        <f>LEFT('データ用（自動入力）'!Z7,5)</f>
        <v/>
      </c>
      <c r="T7" s="9" t="str">
        <f>MID('データ用（自動入力）'!Z7,7,5)</f>
        <v/>
      </c>
      <c r="U7" s="3" t="str">
        <f>MID('データ用（自動入力）'!Z7,13,5)</f>
        <v/>
      </c>
      <c r="V7" s="3" t="str">
        <f>MID('データ用（自動入力）'!Z7,19,5)</f>
        <v/>
      </c>
      <c r="W7" s="3" t="str">
        <f>MID('データ用（自動入力）'!Z7,25,5)</f>
        <v/>
      </c>
      <c r="X7" s="3" t="str">
        <f>MID('データ用（自動入力）'!Z7,31,5)</f>
        <v/>
      </c>
      <c r="Y7" s="3" t="str">
        <f>MID('データ用（自動入力）'!Z7,37,5)</f>
        <v/>
      </c>
      <c r="Z7" s="3" t="str">
        <f>IF('参加申込一覧表(入力お願い致します）'!G13="","",10025&amp;" ")&amp;IF('参加申込一覧表(入力お願い致します）'!H13="","",10050&amp;" ")&amp;IF('参加申込一覧表(入力お願い致します）'!I13="","",10100&amp;" ")&amp;IF('参加申込一覧表(入力お願い致します）'!J13="","",10200&amp;" ")&amp;IF('参加申込一覧表(入力お願い致します）'!K13="","",20025&amp;" ")&amp;IF('参加申込一覧表(入力お願い致します）'!L13="","",20050&amp;" ")&amp;IF('参加申込一覧表(入力お願い致します）'!M13="","",20100&amp;" ")&amp;IF('参加申込一覧表(入力お願い致します）'!N13="","",20200&amp;" ")&amp;IF('参加申込一覧表(入力お願い致します）'!O13="","",30025&amp;" ")&amp;IF('参加申込一覧表(入力お願い致します）'!P13="","",30050&amp;" ")&amp;IF('参加申込一覧表(入力お願い致します）'!Q13="","",30100&amp;" ")&amp;IF('参加申込一覧表(入力お願い致します）'!R13="","",30200&amp;" ")&amp;IF('参加申込一覧表(入力お願い致します）'!S13="","",40025&amp;" ")&amp;IF('参加申込一覧表(入力お願い致します）'!T13="","",40050&amp;" ")&amp;IF('参加申込一覧表(入力お願い致します）'!U13="","",40100&amp;" ")&amp;IF('参加申込一覧表(入力お願い致します）'!V13="","",40200&amp;" ")&amp;IF('参加申込一覧表(入力お願い致します）'!W13="","",50100&amp;" ")&amp;IF('参加申込一覧表(入力お願い致します）'!X13="","",50200&amp;" ")</f>
        <v/>
      </c>
    </row>
    <row r="8" spans="1:84" ht="13.5" customHeight="1" x14ac:dyDescent="0.15">
      <c r="A8" s="1">
        <v>7</v>
      </c>
      <c r="B8" s="3"/>
      <c r="C8" s="3" t="str">
        <f>IF('参加申込一覧表(入力お願い致します）'!D14="","",IF('参加申込一覧表(入力お願い致します）'!D14="男",1,2))</f>
        <v/>
      </c>
      <c r="D8" s="3" t="str">
        <f>IF('参加申込一覧表(入力お願い致します）'!B14="","",'参加申込一覧表(入力お願い致します）'!B14)</f>
        <v/>
      </c>
      <c r="E8" s="3" t="str">
        <f>ASC(PHONETIC('参加申込一覧表(入力お願い致します）'!C14))</f>
        <v/>
      </c>
      <c r="F8" s="7" t="str">
        <f>IF(D8="","",YEAR('参加申込一覧表(入力お願い致します）'!E14)&amp;IF(MONTH('参加申込一覧表(入力お願い致します）'!E14)&lt;10,0&amp;MONTH('参加申込一覧表(入力お願い致します）'!E14),MONTH('参加申込一覧表(入力お願い致します）'!E14))&amp;IF(DAY('参加申込一覧表(入力お願い致します）'!E14)&lt;10,0&amp;DAY('参加申込一覧表(入力お願い致します）'!E14),DAY('参加申込一覧表(入力お願い致します）'!E14)))</f>
        <v/>
      </c>
      <c r="G8" s="3"/>
      <c r="H8" s="3"/>
      <c r="I8" s="8" t="str">
        <f>IF(F8="","",IF(AND('参加申込一覧表(入力お願い致します）'!F14&gt;=18,'参加申込一覧表(入力お願い致します）'!F14&lt;=24),1,IF(AND('参加申込一覧表(入力お願い致します）'!F14&gt;=25,'参加申込一覧表(入力お願い致します）'!F14&lt;=29),2,IF(AND('参加申込一覧表(入力お願い致します）'!F14&gt;=30,'参加申込一覧表(入力お願い致します）'!F14&lt;=34),3,IF(AND('参加申込一覧表(入力お願い致します）'!F14&gt;=35,'参加申込一覧表(入力お願い致します）'!F14&lt;=39),4,IF(AND('参加申込一覧表(入力お願い致します）'!F14&gt;=40,'参加申込一覧表(入力お願い致します）'!F14&lt;=44),5,IF(AND('参加申込一覧表(入力お願い致します）'!F14&gt;=45,'参加申込一覧表(入力お願い致します）'!F14&lt;=49),6,IF(AND('参加申込一覧表(入力お願い致します）'!F14&gt;=50,'参加申込一覧表(入力お願い致します）'!F14&lt;=54),7,IF(AND('参加申込一覧表(入力お願い致します）'!F14&gt;=55,'参加申込一覧表(入力お願い致します）'!F14&lt;=59),8,IF(AND('参加申込一覧表(入力お願い致します）'!F14&gt;=60,'参加申込一覧表(入力お願い致します）'!F14&lt;=64),9,IF(AND('参加申込一覧表(入力お願い致します）'!F14&gt;=65,'参加申込一覧表(入力お願い致します）'!F14&lt;=69),10,IF(AND('参加申込一覧表(入力お願い致します）'!F14&gt;=70,'参加申込一覧表(入力お願い致します）'!F14&lt;=74),11,IF(AND('参加申込一覧表(入力お願い致します）'!F14&gt;=75,'参加申込一覧表(入力お願い致します）'!F14&lt;=79),12,13)))))))))))))</f>
        <v/>
      </c>
      <c r="J8" s="3"/>
      <c r="K8" s="4" t="str">
        <f>IF(D8="","",'参加申込一覧表(入力お願い致します）'!$K$2)</f>
        <v/>
      </c>
      <c r="L8" s="4" t="str">
        <f>IF(D8="","",ASC(PHONETIC('参加申込一覧表(入力お願い致します）'!$K$1)))</f>
        <v/>
      </c>
      <c r="M8" s="3"/>
      <c r="N8" s="3"/>
      <c r="O8" s="3"/>
      <c r="P8" s="3"/>
      <c r="Q8" s="3"/>
      <c r="R8" s="3"/>
      <c r="S8" s="9" t="str">
        <f>LEFT('データ用（自動入力）'!Z8,5)</f>
        <v/>
      </c>
      <c r="T8" s="9" t="str">
        <f>MID('データ用（自動入力）'!Z8,7,5)</f>
        <v/>
      </c>
      <c r="U8" s="3" t="str">
        <f>MID('データ用（自動入力）'!Z8,13,5)</f>
        <v/>
      </c>
      <c r="V8" s="3" t="str">
        <f>MID('データ用（自動入力）'!Z8,19,5)</f>
        <v/>
      </c>
      <c r="W8" s="3" t="str">
        <f>MID('データ用（自動入力）'!Z8,25,5)</f>
        <v/>
      </c>
      <c r="X8" s="3" t="str">
        <f>MID('データ用（自動入力）'!Z8,31,5)</f>
        <v/>
      </c>
      <c r="Y8" s="3" t="str">
        <f>MID('データ用（自動入力）'!Z8,37,5)</f>
        <v/>
      </c>
      <c r="Z8" s="3" t="str">
        <f>IF('参加申込一覧表(入力お願い致します）'!G14="","",10025&amp;" ")&amp;IF('参加申込一覧表(入力お願い致します）'!H14="","",10050&amp;" ")&amp;IF('参加申込一覧表(入力お願い致します）'!I14="","",10100&amp;" ")&amp;IF('参加申込一覧表(入力お願い致します）'!J14="","",10200&amp;" ")&amp;IF('参加申込一覧表(入力お願い致します）'!K14="","",20025&amp;" ")&amp;IF('参加申込一覧表(入力お願い致します）'!L14="","",20050&amp;" ")&amp;IF('参加申込一覧表(入力お願い致します）'!M14="","",20100&amp;" ")&amp;IF('参加申込一覧表(入力お願い致します）'!N14="","",20200&amp;" ")&amp;IF('参加申込一覧表(入力お願い致します）'!O14="","",30025&amp;" ")&amp;IF('参加申込一覧表(入力お願い致します）'!P14="","",30050&amp;" ")&amp;IF('参加申込一覧表(入力お願い致します）'!Q14="","",30100&amp;" ")&amp;IF('参加申込一覧表(入力お願い致します）'!R14="","",30200&amp;" ")&amp;IF('参加申込一覧表(入力お願い致します）'!S14="","",40025&amp;" ")&amp;IF('参加申込一覧表(入力お願い致します）'!T14="","",40050&amp;" ")&amp;IF('参加申込一覧表(入力お願い致します）'!U14="","",40100&amp;" ")&amp;IF('参加申込一覧表(入力お願い致します）'!V14="","",40200&amp;" ")&amp;IF('参加申込一覧表(入力お願い致します）'!W14="","",50100&amp;" ")&amp;IF('参加申込一覧表(入力お願い致します）'!X14="","",50200&amp;" ")</f>
        <v/>
      </c>
    </row>
    <row r="9" spans="1:84" ht="13.5" customHeight="1" x14ac:dyDescent="0.15">
      <c r="A9" s="1">
        <v>8</v>
      </c>
      <c r="B9" s="3"/>
      <c r="C9" s="3" t="str">
        <f>IF('参加申込一覧表(入力お願い致します）'!D15="","",IF('参加申込一覧表(入力お願い致します）'!D15="男",1,2))</f>
        <v/>
      </c>
      <c r="D9" s="3" t="str">
        <f>IF('参加申込一覧表(入力お願い致します）'!B15="","",'参加申込一覧表(入力お願い致します）'!B15)</f>
        <v/>
      </c>
      <c r="E9" s="3" t="str">
        <f>ASC(PHONETIC('参加申込一覧表(入力お願い致します）'!C15))</f>
        <v/>
      </c>
      <c r="F9" s="7" t="str">
        <f>IF(D9="","",YEAR('参加申込一覧表(入力お願い致します）'!E15)&amp;IF(MONTH('参加申込一覧表(入力お願い致します）'!E15)&lt;10,0&amp;MONTH('参加申込一覧表(入力お願い致します）'!E15),MONTH('参加申込一覧表(入力お願い致します）'!E15))&amp;IF(DAY('参加申込一覧表(入力お願い致します）'!E15)&lt;10,0&amp;DAY('参加申込一覧表(入力お願い致します）'!E15),DAY('参加申込一覧表(入力お願い致します）'!E15)))</f>
        <v/>
      </c>
      <c r="G9" s="3"/>
      <c r="H9" s="3"/>
      <c r="I9" s="8" t="str">
        <f>IF(F9="","",IF(AND('参加申込一覧表(入力お願い致します）'!F15&gt;=18,'参加申込一覧表(入力お願い致します）'!F15&lt;=24),1,IF(AND('参加申込一覧表(入力お願い致します）'!F15&gt;=25,'参加申込一覧表(入力お願い致します）'!F15&lt;=29),2,IF(AND('参加申込一覧表(入力お願い致します）'!F15&gt;=30,'参加申込一覧表(入力お願い致します）'!F15&lt;=34),3,IF(AND('参加申込一覧表(入力お願い致します）'!F15&gt;=35,'参加申込一覧表(入力お願い致します）'!F15&lt;=39),4,IF(AND('参加申込一覧表(入力お願い致します）'!F15&gt;=40,'参加申込一覧表(入力お願い致します）'!F15&lt;=44),5,IF(AND('参加申込一覧表(入力お願い致します）'!F15&gt;=45,'参加申込一覧表(入力お願い致します）'!F15&lt;=49),6,IF(AND('参加申込一覧表(入力お願い致します）'!F15&gt;=50,'参加申込一覧表(入力お願い致します）'!F15&lt;=54),7,IF(AND('参加申込一覧表(入力お願い致します）'!F15&gt;=55,'参加申込一覧表(入力お願い致します）'!F15&lt;=59),8,IF(AND('参加申込一覧表(入力お願い致します）'!F15&gt;=60,'参加申込一覧表(入力お願い致します）'!F15&lt;=64),9,IF(AND('参加申込一覧表(入力お願い致します）'!F15&gt;=65,'参加申込一覧表(入力お願い致します）'!F15&lt;=69),10,IF(AND('参加申込一覧表(入力お願い致します）'!F15&gt;=70,'参加申込一覧表(入力お願い致します）'!F15&lt;=74),11,IF(AND('参加申込一覧表(入力お願い致します）'!F15&gt;=75,'参加申込一覧表(入力お願い致します）'!F15&lt;=79),12,13)))))))))))))</f>
        <v/>
      </c>
      <c r="J9" s="3"/>
      <c r="K9" s="4" t="str">
        <f>IF(D9="","",'参加申込一覧表(入力お願い致します）'!$K$2)</f>
        <v/>
      </c>
      <c r="L9" s="4" t="str">
        <f>IF(D9="","",ASC(PHONETIC('参加申込一覧表(入力お願い致します）'!$K$1)))</f>
        <v/>
      </c>
      <c r="M9" s="3"/>
      <c r="N9" s="3"/>
      <c r="O9" s="3"/>
      <c r="P9" s="3"/>
      <c r="Q9" s="3"/>
      <c r="R9" s="3"/>
      <c r="S9" s="9" t="str">
        <f>LEFT('データ用（自動入力）'!Z9,5)</f>
        <v/>
      </c>
      <c r="T9" s="9" t="str">
        <f>MID('データ用（自動入力）'!Z9,7,5)</f>
        <v/>
      </c>
      <c r="U9" s="3" t="str">
        <f>MID('データ用（自動入力）'!Z9,13,5)</f>
        <v/>
      </c>
      <c r="V9" s="3" t="str">
        <f>MID('データ用（自動入力）'!Z9,19,5)</f>
        <v/>
      </c>
      <c r="W9" s="3" t="str">
        <f>MID('データ用（自動入力）'!Z9,25,5)</f>
        <v/>
      </c>
      <c r="X9" s="3" t="str">
        <f>MID('データ用（自動入力）'!Z9,31,5)</f>
        <v/>
      </c>
      <c r="Y9" s="3" t="str">
        <f>MID('データ用（自動入力）'!Z9,37,5)</f>
        <v/>
      </c>
      <c r="Z9" s="3" t="str">
        <f>IF('参加申込一覧表(入力お願い致します）'!G15="","",10025&amp;" ")&amp;IF('参加申込一覧表(入力お願い致します）'!H15="","",10050&amp;" ")&amp;IF('参加申込一覧表(入力お願い致します）'!I15="","",10100&amp;" ")&amp;IF('参加申込一覧表(入力お願い致します）'!J15="","",10200&amp;" ")&amp;IF('参加申込一覧表(入力お願い致します）'!K15="","",20025&amp;" ")&amp;IF('参加申込一覧表(入力お願い致します）'!L15="","",20050&amp;" ")&amp;IF('参加申込一覧表(入力お願い致します）'!M15="","",20100&amp;" ")&amp;IF('参加申込一覧表(入力お願い致します）'!N15="","",20200&amp;" ")&amp;IF('参加申込一覧表(入力お願い致します）'!O15="","",30025&amp;" ")&amp;IF('参加申込一覧表(入力お願い致します）'!P15="","",30050&amp;" ")&amp;IF('参加申込一覧表(入力お願い致します）'!Q15="","",30100&amp;" ")&amp;IF('参加申込一覧表(入力お願い致します）'!R15="","",30200&amp;" ")&amp;IF('参加申込一覧表(入力お願い致します）'!S15="","",40025&amp;" ")&amp;IF('参加申込一覧表(入力お願い致します）'!T15="","",40050&amp;" ")&amp;IF('参加申込一覧表(入力お願い致します）'!U15="","",40100&amp;" ")&amp;IF('参加申込一覧表(入力お願い致します）'!V15="","",40200&amp;" ")&amp;IF('参加申込一覧表(入力お願い致します）'!W15="","",50100&amp;" ")&amp;IF('参加申込一覧表(入力お願い致します）'!X15="","",50200&amp;" ")</f>
        <v/>
      </c>
    </row>
    <row r="10" spans="1:84" ht="13.5" customHeight="1" x14ac:dyDescent="0.15">
      <c r="A10" s="1">
        <v>9</v>
      </c>
      <c r="B10" s="3"/>
      <c r="C10" s="3" t="str">
        <f>IF('参加申込一覧表(入力お願い致します）'!D16="","",IF('参加申込一覧表(入力お願い致します）'!D16="男",1,2))</f>
        <v/>
      </c>
      <c r="D10" s="3" t="str">
        <f>IF('参加申込一覧表(入力お願い致します）'!B16="","",'参加申込一覧表(入力お願い致します）'!B16)</f>
        <v/>
      </c>
      <c r="E10" s="3" t="str">
        <f>ASC(PHONETIC('参加申込一覧表(入力お願い致します）'!C16))</f>
        <v/>
      </c>
      <c r="F10" s="7" t="str">
        <f>IF(D10="","",YEAR('参加申込一覧表(入力お願い致します）'!E16)&amp;IF(MONTH('参加申込一覧表(入力お願い致します）'!E16)&lt;10,0&amp;MONTH('参加申込一覧表(入力お願い致します）'!E16),MONTH('参加申込一覧表(入力お願い致します）'!E16))&amp;IF(DAY('参加申込一覧表(入力お願い致します）'!E16)&lt;10,0&amp;DAY('参加申込一覧表(入力お願い致します）'!E16),DAY('参加申込一覧表(入力お願い致します）'!E16)))</f>
        <v/>
      </c>
      <c r="G10" s="3"/>
      <c r="H10" s="3"/>
      <c r="I10" s="8" t="str">
        <f>IF(F10="","",IF(AND('参加申込一覧表(入力お願い致します）'!F16&gt;=18,'参加申込一覧表(入力お願い致します）'!F16&lt;=24),1,IF(AND('参加申込一覧表(入力お願い致します）'!F16&gt;=25,'参加申込一覧表(入力お願い致します）'!F16&lt;=29),2,IF(AND('参加申込一覧表(入力お願い致します）'!F16&gt;=30,'参加申込一覧表(入力お願い致します）'!F16&lt;=34),3,IF(AND('参加申込一覧表(入力お願い致します）'!F16&gt;=35,'参加申込一覧表(入力お願い致します）'!F16&lt;=39),4,IF(AND('参加申込一覧表(入力お願い致します）'!F16&gt;=40,'参加申込一覧表(入力お願い致します）'!F16&lt;=44),5,IF(AND('参加申込一覧表(入力お願い致します）'!F16&gt;=45,'参加申込一覧表(入力お願い致します）'!F16&lt;=49),6,IF(AND('参加申込一覧表(入力お願い致します）'!F16&gt;=50,'参加申込一覧表(入力お願い致します）'!F16&lt;=54),7,IF(AND('参加申込一覧表(入力お願い致します）'!F16&gt;=55,'参加申込一覧表(入力お願い致します）'!F16&lt;=59),8,IF(AND('参加申込一覧表(入力お願い致します）'!F16&gt;=60,'参加申込一覧表(入力お願い致します）'!F16&lt;=64),9,IF(AND('参加申込一覧表(入力お願い致します）'!F16&gt;=65,'参加申込一覧表(入力お願い致します）'!F16&lt;=69),10,IF(AND('参加申込一覧表(入力お願い致します）'!F16&gt;=70,'参加申込一覧表(入力お願い致します）'!F16&lt;=74),11,IF(AND('参加申込一覧表(入力お願い致します）'!F16&gt;=75,'参加申込一覧表(入力お願い致します）'!F16&lt;=79),12,13)))))))))))))</f>
        <v/>
      </c>
      <c r="J10" s="3"/>
      <c r="K10" s="4" t="str">
        <f>IF(D10="","",'参加申込一覧表(入力お願い致します）'!$K$2)</f>
        <v/>
      </c>
      <c r="L10" s="4" t="str">
        <f>IF(D10="","",ASC(PHONETIC('参加申込一覧表(入力お願い致します）'!$K$1)))</f>
        <v/>
      </c>
      <c r="M10" s="3"/>
      <c r="N10" s="3"/>
      <c r="O10" s="3"/>
      <c r="P10" s="3"/>
      <c r="Q10" s="3"/>
      <c r="R10" s="3"/>
      <c r="S10" s="9" t="str">
        <f>LEFT('データ用（自動入力）'!Z10,5)</f>
        <v/>
      </c>
      <c r="T10" s="9" t="str">
        <f>MID('データ用（自動入力）'!Z10,7,5)</f>
        <v/>
      </c>
      <c r="U10" s="3" t="str">
        <f>MID('データ用（自動入力）'!Z10,13,5)</f>
        <v/>
      </c>
      <c r="V10" s="3" t="str">
        <f>MID('データ用（自動入力）'!Z10,19,5)</f>
        <v/>
      </c>
      <c r="W10" s="3" t="str">
        <f>MID('データ用（自動入力）'!Z10,25,5)</f>
        <v/>
      </c>
      <c r="X10" s="3" t="str">
        <f>MID('データ用（自動入力）'!Z10,31,5)</f>
        <v/>
      </c>
      <c r="Y10" s="3" t="str">
        <f>MID('データ用（自動入力）'!Z10,37,5)</f>
        <v/>
      </c>
      <c r="Z10" s="3" t="str">
        <f>IF('参加申込一覧表(入力お願い致します）'!G16="","",10025&amp;" ")&amp;IF('参加申込一覧表(入力お願い致します）'!H16="","",10050&amp;" ")&amp;IF('参加申込一覧表(入力お願い致します）'!I16="","",10100&amp;" ")&amp;IF('参加申込一覧表(入力お願い致します）'!J16="","",10200&amp;" ")&amp;IF('参加申込一覧表(入力お願い致します）'!K16="","",20025&amp;" ")&amp;IF('参加申込一覧表(入力お願い致します）'!L16="","",20050&amp;" ")&amp;IF('参加申込一覧表(入力お願い致します）'!M16="","",20100&amp;" ")&amp;IF('参加申込一覧表(入力お願い致します）'!N16="","",20200&amp;" ")&amp;IF('参加申込一覧表(入力お願い致します）'!O16="","",30025&amp;" ")&amp;IF('参加申込一覧表(入力お願い致します）'!P16="","",30050&amp;" ")&amp;IF('参加申込一覧表(入力お願い致します）'!Q16="","",30100&amp;" ")&amp;IF('参加申込一覧表(入力お願い致します）'!R16="","",30200&amp;" ")&amp;IF('参加申込一覧表(入力お願い致します）'!S16="","",40025&amp;" ")&amp;IF('参加申込一覧表(入力お願い致します）'!T16="","",40050&amp;" ")&amp;IF('参加申込一覧表(入力お願い致します）'!U16="","",40100&amp;" ")&amp;IF('参加申込一覧表(入力お願い致します）'!V16="","",40200&amp;" ")&amp;IF('参加申込一覧表(入力お願い致します）'!W16="","",50100&amp;" ")&amp;IF('参加申込一覧表(入力お願い致します）'!X16="","",50200&amp;" ")</f>
        <v/>
      </c>
    </row>
    <row r="11" spans="1:84" ht="13.5" customHeight="1" x14ac:dyDescent="0.15">
      <c r="A11" s="1">
        <v>10</v>
      </c>
      <c r="B11" s="3"/>
      <c r="C11" s="3" t="str">
        <f>IF('参加申込一覧表(入力お願い致します）'!D17="","",IF('参加申込一覧表(入力お願い致します）'!D17="男",1,2))</f>
        <v/>
      </c>
      <c r="D11" s="3" t="str">
        <f>IF('参加申込一覧表(入力お願い致します）'!B17="","",'参加申込一覧表(入力お願い致します）'!B17)</f>
        <v/>
      </c>
      <c r="E11" s="3" t="str">
        <f>ASC(PHONETIC('参加申込一覧表(入力お願い致します）'!C17))</f>
        <v/>
      </c>
      <c r="F11" s="7" t="str">
        <f>IF(D11="","",YEAR('参加申込一覧表(入力お願い致します）'!E17)&amp;IF(MONTH('参加申込一覧表(入力お願い致します）'!E17)&lt;10,0&amp;MONTH('参加申込一覧表(入力お願い致します）'!E17),MONTH('参加申込一覧表(入力お願い致します）'!E17))&amp;IF(DAY('参加申込一覧表(入力お願い致します）'!E17)&lt;10,0&amp;DAY('参加申込一覧表(入力お願い致します）'!E17),DAY('参加申込一覧表(入力お願い致します）'!E17)))</f>
        <v/>
      </c>
      <c r="G11" s="3"/>
      <c r="H11" s="3"/>
      <c r="I11" s="8" t="str">
        <f>IF(F11="","",IF(AND('参加申込一覧表(入力お願い致します）'!F17&gt;=18,'参加申込一覧表(入力お願い致します）'!F17&lt;=24),1,IF(AND('参加申込一覧表(入力お願い致します）'!F17&gt;=25,'参加申込一覧表(入力お願い致します）'!F17&lt;=29),2,IF(AND('参加申込一覧表(入力お願い致します）'!F17&gt;=30,'参加申込一覧表(入力お願い致します）'!F17&lt;=34),3,IF(AND('参加申込一覧表(入力お願い致します）'!F17&gt;=35,'参加申込一覧表(入力お願い致します）'!F17&lt;=39),4,IF(AND('参加申込一覧表(入力お願い致します）'!F17&gt;=40,'参加申込一覧表(入力お願い致します）'!F17&lt;=44),5,IF(AND('参加申込一覧表(入力お願い致します）'!F17&gt;=45,'参加申込一覧表(入力お願い致します）'!F17&lt;=49),6,IF(AND('参加申込一覧表(入力お願い致します）'!F17&gt;=50,'参加申込一覧表(入力お願い致します）'!F17&lt;=54),7,IF(AND('参加申込一覧表(入力お願い致します）'!F17&gt;=55,'参加申込一覧表(入力お願い致します）'!F17&lt;=59),8,IF(AND('参加申込一覧表(入力お願い致します）'!F17&gt;=60,'参加申込一覧表(入力お願い致します）'!F17&lt;=64),9,IF(AND('参加申込一覧表(入力お願い致します）'!F17&gt;=65,'参加申込一覧表(入力お願い致します）'!F17&lt;=69),10,IF(AND('参加申込一覧表(入力お願い致します）'!F17&gt;=70,'参加申込一覧表(入力お願い致します）'!F17&lt;=74),11,IF(AND('参加申込一覧表(入力お願い致します）'!F17&gt;=75,'参加申込一覧表(入力お願い致します）'!F17&lt;=79),12,13)))))))))))))</f>
        <v/>
      </c>
      <c r="J11" s="3"/>
      <c r="K11" s="4" t="str">
        <f>IF(D11="","",'参加申込一覧表(入力お願い致します）'!$K$2)</f>
        <v/>
      </c>
      <c r="L11" s="4" t="str">
        <f>IF(D11="","",ASC(PHONETIC('参加申込一覧表(入力お願い致します）'!$K$1)))</f>
        <v/>
      </c>
      <c r="M11" s="3"/>
      <c r="N11" s="3"/>
      <c r="O11" s="3"/>
      <c r="P11" s="3"/>
      <c r="Q11" s="3"/>
      <c r="R11" s="3"/>
      <c r="S11" s="9" t="str">
        <f>LEFT('データ用（自動入力）'!Z11,5)</f>
        <v/>
      </c>
      <c r="T11" s="9" t="str">
        <f>MID('データ用（自動入力）'!Z11,7,5)</f>
        <v/>
      </c>
      <c r="U11" s="3" t="str">
        <f>MID('データ用（自動入力）'!Z11,13,5)</f>
        <v/>
      </c>
      <c r="V11" s="3" t="str">
        <f>MID('データ用（自動入力）'!Z11,19,5)</f>
        <v/>
      </c>
      <c r="W11" s="3" t="str">
        <f>MID('データ用（自動入力）'!Z11,25,5)</f>
        <v/>
      </c>
      <c r="X11" s="3" t="str">
        <f>MID('データ用（自動入力）'!Z11,31,5)</f>
        <v/>
      </c>
      <c r="Y11" s="3" t="str">
        <f>MID('データ用（自動入力）'!Z11,37,5)</f>
        <v/>
      </c>
      <c r="Z11" s="3" t="str">
        <f>IF('参加申込一覧表(入力お願い致します）'!G17="","",10025&amp;" ")&amp;IF('参加申込一覧表(入力お願い致します）'!H17="","",10050&amp;" ")&amp;IF('参加申込一覧表(入力お願い致します）'!I17="","",10100&amp;" ")&amp;IF('参加申込一覧表(入力お願い致します）'!J17="","",10200&amp;" ")&amp;IF('参加申込一覧表(入力お願い致します）'!K17="","",20025&amp;" ")&amp;IF('参加申込一覧表(入力お願い致します）'!L17="","",20050&amp;" ")&amp;IF('参加申込一覧表(入力お願い致します）'!M17="","",20100&amp;" ")&amp;IF('参加申込一覧表(入力お願い致します）'!N17="","",20200&amp;" ")&amp;IF('参加申込一覧表(入力お願い致します）'!O17="","",30025&amp;" ")&amp;IF('参加申込一覧表(入力お願い致します）'!P17="","",30050&amp;" ")&amp;IF('参加申込一覧表(入力お願い致します）'!Q17="","",30100&amp;" ")&amp;IF('参加申込一覧表(入力お願い致します）'!R17="","",30200&amp;" ")&amp;IF('参加申込一覧表(入力お願い致します）'!S17="","",40025&amp;" ")&amp;IF('参加申込一覧表(入力お願い致します）'!T17="","",40050&amp;" ")&amp;IF('参加申込一覧表(入力お願い致します）'!U17="","",40100&amp;" ")&amp;IF('参加申込一覧表(入力お願い致します）'!V17="","",40200&amp;" ")&amp;IF('参加申込一覧表(入力お願い致します）'!W17="","",50100&amp;" ")&amp;IF('参加申込一覧表(入力お願い致します）'!X17="","",50200&amp;" ")</f>
        <v/>
      </c>
    </row>
    <row r="12" spans="1:84" ht="13.5" customHeight="1" x14ac:dyDescent="0.15">
      <c r="A12" s="1">
        <v>11</v>
      </c>
      <c r="B12" s="3"/>
      <c r="C12" s="3" t="str">
        <f>IF('参加申込一覧表(入力お願い致します）'!D18="","",IF('参加申込一覧表(入力お願い致します）'!D18="男",1,2))</f>
        <v/>
      </c>
      <c r="D12" s="3" t="str">
        <f>IF('参加申込一覧表(入力お願い致します）'!B18="","",'参加申込一覧表(入力お願い致します）'!B18)</f>
        <v/>
      </c>
      <c r="E12" s="3" t="str">
        <f>ASC(PHONETIC('参加申込一覧表(入力お願い致します）'!C18))</f>
        <v/>
      </c>
      <c r="F12" s="7" t="str">
        <f>IF(D12="","",YEAR('参加申込一覧表(入力お願い致します）'!E18)&amp;IF(MONTH('参加申込一覧表(入力お願い致します）'!E18)&lt;10,0&amp;MONTH('参加申込一覧表(入力お願い致します）'!E18),MONTH('参加申込一覧表(入力お願い致します）'!E18))&amp;IF(DAY('参加申込一覧表(入力お願い致します）'!E18)&lt;10,0&amp;DAY('参加申込一覧表(入力お願い致します）'!E18),DAY('参加申込一覧表(入力お願い致します）'!E18)))</f>
        <v/>
      </c>
      <c r="G12" s="3"/>
      <c r="H12" s="3"/>
      <c r="I12" s="8" t="str">
        <f>IF(F12="","",IF(AND('参加申込一覧表(入力お願い致します）'!F18&gt;=18,'参加申込一覧表(入力お願い致します）'!F18&lt;=24),1,IF(AND('参加申込一覧表(入力お願い致します）'!F18&gt;=25,'参加申込一覧表(入力お願い致します）'!F18&lt;=29),2,IF(AND('参加申込一覧表(入力お願い致します）'!F18&gt;=30,'参加申込一覧表(入力お願い致します）'!F18&lt;=34),3,IF(AND('参加申込一覧表(入力お願い致します）'!F18&gt;=35,'参加申込一覧表(入力お願い致します）'!F18&lt;=39),4,IF(AND('参加申込一覧表(入力お願い致します）'!F18&gt;=40,'参加申込一覧表(入力お願い致します）'!F18&lt;=44),5,IF(AND('参加申込一覧表(入力お願い致します）'!F18&gt;=45,'参加申込一覧表(入力お願い致します）'!F18&lt;=49),6,IF(AND('参加申込一覧表(入力お願い致します）'!F18&gt;=50,'参加申込一覧表(入力お願い致します）'!F18&lt;=54),7,IF(AND('参加申込一覧表(入力お願い致します）'!F18&gt;=55,'参加申込一覧表(入力お願い致します）'!F18&lt;=59),8,IF(AND('参加申込一覧表(入力お願い致します）'!F18&gt;=60,'参加申込一覧表(入力お願い致します）'!F18&lt;=64),9,IF(AND('参加申込一覧表(入力お願い致します）'!F18&gt;=65,'参加申込一覧表(入力お願い致します）'!F18&lt;=69),10,IF(AND('参加申込一覧表(入力お願い致します）'!F18&gt;=70,'参加申込一覧表(入力お願い致します）'!F18&lt;=74),11,IF(AND('参加申込一覧表(入力お願い致します）'!F18&gt;=75,'参加申込一覧表(入力お願い致します）'!F18&lt;=79),12,13)))))))))))))</f>
        <v/>
      </c>
      <c r="J12" s="3"/>
      <c r="K12" s="4" t="str">
        <f>IF(D12="","",'参加申込一覧表(入力お願い致します）'!$K$2)</f>
        <v/>
      </c>
      <c r="L12" s="4" t="str">
        <f>IF(D12="","",ASC(PHONETIC('参加申込一覧表(入力お願い致します）'!$K$1)))</f>
        <v/>
      </c>
      <c r="M12" s="3"/>
      <c r="N12" s="3"/>
      <c r="O12" s="3"/>
      <c r="P12" s="3"/>
      <c r="Q12" s="3"/>
      <c r="R12" s="3"/>
      <c r="S12" s="9" t="str">
        <f>LEFT('データ用（自動入力）'!Z12,5)</f>
        <v/>
      </c>
      <c r="T12" s="9" t="str">
        <f>MID('データ用（自動入力）'!Z12,7,5)</f>
        <v/>
      </c>
      <c r="U12" s="3" t="str">
        <f>MID('データ用（自動入力）'!Z12,13,5)</f>
        <v/>
      </c>
      <c r="V12" s="3" t="str">
        <f>MID('データ用（自動入力）'!Z12,19,5)</f>
        <v/>
      </c>
      <c r="W12" s="3" t="str">
        <f>MID('データ用（自動入力）'!Z12,25,5)</f>
        <v/>
      </c>
      <c r="X12" s="3" t="str">
        <f>MID('データ用（自動入力）'!Z12,31,5)</f>
        <v/>
      </c>
      <c r="Y12" s="3" t="str">
        <f>MID('データ用（自動入力）'!Z12,37,5)</f>
        <v/>
      </c>
      <c r="Z12" s="3" t="str">
        <f>IF('参加申込一覧表(入力お願い致します）'!G18="","",10025&amp;" ")&amp;IF('参加申込一覧表(入力お願い致します）'!H18="","",10050&amp;" ")&amp;IF('参加申込一覧表(入力お願い致します）'!I18="","",10100&amp;" ")&amp;IF('参加申込一覧表(入力お願い致します）'!J18="","",10200&amp;" ")&amp;IF('参加申込一覧表(入力お願い致します）'!K18="","",20025&amp;" ")&amp;IF('参加申込一覧表(入力お願い致します）'!L18="","",20050&amp;" ")&amp;IF('参加申込一覧表(入力お願い致します）'!M18="","",20100&amp;" ")&amp;IF('参加申込一覧表(入力お願い致します）'!N18="","",20200&amp;" ")&amp;IF('参加申込一覧表(入力お願い致します）'!O18="","",30025&amp;" ")&amp;IF('参加申込一覧表(入力お願い致します）'!P18="","",30050&amp;" ")&amp;IF('参加申込一覧表(入力お願い致します）'!Q18="","",30100&amp;" ")&amp;IF('参加申込一覧表(入力お願い致します）'!R18="","",30200&amp;" ")&amp;IF('参加申込一覧表(入力お願い致します）'!S18="","",40025&amp;" ")&amp;IF('参加申込一覧表(入力お願い致します）'!T18="","",40050&amp;" ")&amp;IF('参加申込一覧表(入力お願い致します）'!U18="","",40100&amp;" ")&amp;IF('参加申込一覧表(入力お願い致します）'!V18="","",40200&amp;" ")&amp;IF('参加申込一覧表(入力お願い致します）'!W18="","",50100&amp;" ")&amp;IF('参加申込一覧表(入力お願い致します）'!X18="","",50200&amp;" ")</f>
        <v/>
      </c>
    </row>
    <row r="13" spans="1:84" ht="13.5" customHeight="1" x14ac:dyDescent="0.15">
      <c r="A13" s="1">
        <v>12</v>
      </c>
      <c r="B13" s="3"/>
      <c r="C13" s="3" t="str">
        <f>IF('参加申込一覧表(入力お願い致します）'!D19="","",IF('参加申込一覧表(入力お願い致します）'!D19="男",1,2))</f>
        <v/>
      </c>
      <c r="D13" s="3" t="str">
        <f>IF('参加申込一覧表(入力お願い致します）'!B19="","",'参加申込一覧表(入力お願い致します）'!B19)</f>
        <v/>
      </c>
      <c r="E13" s="3" t="str">
        <f>ASC(PHONETIC('参加申込一覧表(入力お願い致します）'!C19))</f>
        <v/>
      </c>
      <c r="F13" s="7" t="str">
        <f>IF(D13="","",YEAR('参加申込一覧表(入力お願い致します）'!E19)&amp;IF(MONTH('参加申込一覧表(入力お願い致します）'!E19)&lt;10,0&amp;MONTH('参加申込一覧表(入力お願い致します）'!E19),MONTH('参加申込一覧表(入力お願い致します）'!E19))&amp;IF(DAY('参加申込一覧表(入力お願い致します）'!E19)&lt;10,0&amp;DAY('参加申込一覧表(入力お願い致します）'!E19),DAY('参加申込一覧表(入力お願い致します）'!E19)))</f>
        <v/>
      </c>
      <c r="G13" s="3"/>
      <c r="H13" s="3"/>
      <c r="I13" s="8" t="str">
        <f>IF(F13="","",IF(AND('参加申込一覧表(入力お願い致します）'!F19&gt;=18,'参加申込一覧表(入力お願い致します）'!F19&lt;=24),1,IF(AND('参加申込一覧表(入力お願い致します）'!F19&gt;=25,'参加申込一覧表(入力お願い致します）'!F19&lt;=29),2,IF(AND('参加申込一覧表(入力お願い致します）'!F19&gt;=30,'参加申込一覧表(入力お願い致します）'!F19&lt;=34),3,IF(AND('参加申込一覧表(入力お願い致します）'!F19&gt;=35,'参加申込一覧表(入力お願い致します）'!F19&lt;=39),4,IF(AND('参加申込一覧表(入力お願い致します）'!F19&gt;=40,'参加申込一覧表(入力お願い致します）'!F19&lt;=44),5,IF(AND('参加申込一覧表(入力お願い致します）'!F19&gt;=45,'参加申込一覧表(入力お願い致します）'!F19&lt;=49),6,IF(AND('参加申込一覧表(入力お願い致します）'!F19&gt;=50,'参加申込一覧表(入力お願い致します）'!F19&lt;=54),7,IF(AND('参加申込一覧表(入力お願い致します）'!F19&gt;=55,'参加申込一覧表(入力お願い致します）'!F19&lt;=59),8,IF(AND('参加申込一覧表(入力お願い致します）'!F19&gt;=60,'参加申込一覧表(入力お願い致します）'!F19&lt;=64),9,IF(AND('参加申込一覧表(入力お願い致します）'!F19&gt;=65,'参加申込一覧表(入力お願い致します）'!F19&lt;=69),10,IF(AND('参加申込一覧表(入力お願い致します）'!F19&gt;=70,'参加申込一覧表(入力お願い致します）'!F19&lt;=74),11,IF(AND('参加申込一覧表(入力お願い致します）'!F19&gt;=75,'参加申込一覧表(入力お願い致します）'!F19&lt;=79),12,13)))))))))))))</f>
        <v/>
      </c>
      <c r="J13" s="3"/>
      <c r="K13" s="4" t="str">
        <f>IF(D13="","",'参加申込一覧表(入力お願い致します）'!$K$2)</f>
        <v/>
      </c>
      <c r="L13" s="4" t="str">
        <f>IF(D13="","",ASC(PHONETIC('参加申込一覧表(入力お願い致します）'!$K$1)))</f>
        <v/>
      </c>
      <c r="M13" s="3"/>
      <c r="N13" s="3"/>
      <c r="O13" s="3"/>
      <c r="P13" s="3"/>
      <c r="Q13" s="3"/>
      <c r="R13" s="3"/>
      <c r="S13" s="9" t="str">
        <f>LEFT('データ用（自動入力）'!Z13,5)</f>
        <v/>
      </c>
      <c r="T13" s="9" t="str">
        <f>MID('データ用（自動入力）'!Z13,7,5)</f>
        <v/>
      </c>
      <c r="U13" s="3" t="str">
        <f>MID('データ用（自動入力）'!Z13,13,5)</f>
        <v/>
      </c>
      <c r="V13" s="3" t="str">
        <f>MID('データ用（自動入力）'!Z13,19,5)</f>
        <v/>
      </c>
      <c r="W13" s="3" t="str">
        <f>MID('データ用（自動入力）'!Z13,25,5)</f>
        <v/>
      </c>
      <c r="X13" s="3" t="str">
        <f>MID('データ用（自動入力）'!Z13,31,5)</f>
        <v/>
      </c>
      <c r="Y13" s="3" t="str">
        <f>MID('データ用（自動入力）'!Z13,37,5)</f>
        <v/>
      </c>
      <c r="Z13" s="3" t="str">
        <f>IF('参加申込一覧表(入力お願い致します）'!G19="","",10025&amp;" ")&amp;IF('参加申込一覧表(入力お願い致します）'!H19="","",10050&amp;" ")&amp;IF('参加申込一覧表(入力お願い致します）'!I19="","",10100&amp;" ")&amp;IF('参加申込一覧表(入力お願い致します）'!J19="","",10200&amp;" ")&amp;IF('参加申込一覧表(入力お願い致します）'!K19="","",20025&amp;" ")&amp;IF('参加申込一覧表(入力お願い致します）'!L19="","",20050&amp;" ")&amp;IF('参加申込一覧表(入力お願い致します）'!M19="","",20100&amp;" ")&amp;IF('参加申込一覧表(入力お願い致します）'!N19="","",20200&amp;" ")&amp;IF('参加申込一覧表(入力お願い致します）'!O19="","",30025&amp;" ")&amp;IF('参加申込一覧表(入力お願い致します）'!P19="","",30050&amp;" ")&amp;IF('参加申込一覧表(入力お願い致します）'!Q19="","",30100&amp;" ")&amp;IF('参加申込一覧表(入力お願い致します）'!R19="","",30200&amp;" ")&amp;IF('参加申込一覧表(入力お願い致します）'!S19="","",40025&amp;" ")&amp;IF('参加申込一覧表(入力お願い致します）'!T19="","",40050&amp;" ")&amp;IF('参加申込一覧表(入力お願い致します）'!U19="","",40100&amp;" ")&amp;IF('参加申込一覧表(入力お願い致します）'!V19="","",40200&amp;" ")&amp;IF('参加申込一覧表(入力お願い致します）'!W19="","",50100&amp;" ")&amp;IF('参加申込一覧表(入力お願い致します）'!X19="","",50200&amp;" ")</f>
        <v/>
      </c>
    </row>
    <row r="14" spans="1:84" x14ac:dyDescent="0.15">
      <c r="A14" s="1">
        <v>13</v>
      </c>
      <c r="B14" s="3"/>
      <c r="C14" s="3" t="str">
        <f>IF('参加申込一覧表(入力お願い致します）'!D20="","",IF('参加申込一覧表(入力お願い致します）'!D20="男",1,2))</f>
        <v/>
      </c>
      <c r="D14" s="3" t="str">
        <f>IF('参加申込一覧表(入力お願い致します）'!B20="","",'参加申込一覧表(入力お願い致します）'!B20)</f>
        <v/>
      </c>
      <c r="E14" s="3" t="str">
        <f>ASC(PHONETIC('参加申込一覧表(入力お願い致します）'!C20))</f>
        <v/>
      </c>
      <c r="F14" s="7" t="str">
        <f>IF(D14="","",YEAR('参加申込一覧表(入力お願い致します）'!E20)&amp;IF(MONTH('参加申込一覧表(入力お願い致します）'!E20)&lt;10,0&amp;MONTH('参加申込一覧表(入力お願い致します）'!E20),MONTH('参加申込一覧表(入力お願い致します）'!E20))&amp;IF(DAY('参加申込一覧表(入力お願い致します）'!E20)&lt;10,0&amp;DAY('参加申込一覧表(入力お願い致します）'!E20),DAY('参加申込一覧表(入力お願い致します）'!E20)))</f>
        <v/>
      </c>
      <c r="G14" s="3"/>
      <c r="H14" s="3"/>
      <c r="I14" s="8" t="str">
        <f>IF(F14="","",IF(AND('参加申込一覧表(入力お願い致します）'!F20&gt;=18,'参加申込一覧表(入力お願い致します）'!F20&lt;=24),1,IF(AND('参加申込一覧表(入力お願い致します）'!F20&gt;=25,'参加申込一覧表(入力お願い致します）'!F20&lt;=29),2,IF(AND('参加申込一覧表(入力お願い致します）'!F20&gt;=30,'参加申込一覧表(入力お願い致します）'!F20&lt;=34),3,IF(AND('参加申込一覧表(入力お願い致します）'!F20&gt;=35,'参加申込一覧表(入力お願い致します）'!F20&lt;=39),4,IF(AND('参加申込一覧表(入力お願い致します）'!F20&gt;=40,'参加申込一覧表(入力お願い致します）'!F20&lt;=44),5,IF(AND('参加申込一覧表(入力お願い致します）'!F20&gt;=45,'参加申込一覧表(入力お願い致します）'!F20&lt;=49),6,IF(AND('参加申込一覧表(入力お願い致します）'!F20&gt;=50,'参加申込一覧表(入力お願い致します）'!F20&lt;=54),7,IF(AND('参加申込一覧表(入力お願い致します）'!F20&gt;=55,'参加申込一覧表(入力お願い致します）'!F20&lt;=59),8,IF(AND('参加申込一覧表(入力お願い致します）'!F20&gt;=60,'参加申込一覧表(入力お願い致します）'!F20&lt;=64),9,IF(AND('参加申込一覧表(入力お願い致します）'!F20&gt;=65,'参加申込一覧表(入力お願い致します）'!F20&lt;=69),10,IF(AND('参加申込一覧表(入力お願い致します）'!F20&gt;=70,'参加申込一覧表(入力お願い致します）'!F20&lt;=74),11,IF(AND('参加申込一覧表(入力お願い致します）'!F20&gt;=75,'参加申込一覧表(入力お願い致します）'!F20&lt;=79),12,13)))))))))))))</f>
        <v/>
      </c>
      <c r="J14" s="3"/>
      <c r="K14" s="4" t="str">
        <f>IF(D14="","",'参加申込一覧表(入力お願い致します）'!$K$2)</f>
        <v/>
      </c>
      <c r="L14" s="4" t="str">
        <f>IF(D14="","",ASC(PHONETIC('参加申込一覧表(入力お願い致します）'!$K$1)))</f>
        <v/>
      </c>
      <c r="M14" s="3"/>
      <c r="N14" s="3"/>
      <c r="O14" s="3"/>
      <c r="P14" s="3"/>
      <c r="Q14" s="3"/>
      <c r="R14" s="3"/>
      <c r="S14" s="9" t="str">
        <f>LEFT('データ用（自動入力）'!Z14,5)</f>
        <v/>
      </c>
      <c r="T14" s="9" t="str">
        <f>MID('データ用（自動入力）'!Z14,7,5)</f>
        <v/>
      </c>
      <c r="U14" s="3" t="str">
        <f>MID('データ用（自動入力）'!Z14,13,5)</f>
        <v/>
      </c>
      <c r="V14" s="3" t="str">
        <f>MID('データ用（自動入力）'!Z14,19,5)</f>
        <v/>
      </c>
      <c r="W14" s="3" t="str">
        <f>MID('データ用（自動入力）'!Z14,25,5)</f>
        <v/>
      </c>
      <c r="X14" s="3" t="str">
        <f>MID('データ用（自動入力）'!Z14,31,5)</f>
        <v/>
      </c>
      <c r="Y14" s="3" t="str">
        <f>MID('データ用（自動入力）'!Z14,37,5)</f>
        <v/>
      </c>
      <c r="Z14" s="3" t="str">
        <f>IF('参加申込一覧表(入力お願い致します）'!G20="","",10025&amp;" ")&amp;IF('参加申込一覧表(入力お願い致します）'!H20="","",10050&amp;" ")&amp;IF('参加申込一覧表(入力お願い致します）'!I20="","",10100&amp;" ")&amp;IF('参加申込一覧表(入力お願い致します）'!J20="","",10200&amp;" ")&amp;IF('参加申込一覧表(入力お願い致します）'!K20="","",20025&amp;" ")&amp;IF('参加申込一覧表(入力お願い致します）'!L20="","",20050&amp;" ")&amp;IF('参加申込一覧表(入力お願い致します）'!M20="","",20100&amp;" ")&amp;IF('参加申込一覧表(入力お願い致します）'!N20="","",20200&amp;" ")&amp;IF('参加申込一覧表(入力お願い致します）'!O20="","",30025&amp;" ")&amp;IF('参加申込一覧表(入力お願い致します）'!P20="","",30050&amp;" ")&amp;IF('参加申込一覧表(入力お願い致します）'!Q20="","",30100&amp;" ")&amp;IF('参加申込一覧表(入力お願い致します）'!R20="","",30200&amp;" ")&amp;IF('参加申込一覧表(入力お願い致します）'!S20="","",40025&amp;" ")&amp;IF('参加申込一覧表(入力お願い致します）'!T20="","",40050&amp;" ")&amp;IF('参加申込一覧表(入力お願い致します）'!U20="","",40100&amp;" ")&amp;IF('参加申込一覧表(入力お願い致します）'!V20="","",40200&amp;" ")&amp;IF('参加申込一覧表(入力お願い致します）'!W20="","",50100&amp;" ")&amp;IF('参加申込一覧表(入力お願い致します）'!X20="","",50200&amp;" ")</f>
        <v/>
      </c>
    </row>
    <row r="15" spans="1:84" ht="13.5" customHeight="1" x14ac:dyDescent="0.15">
      <c r="A15" s="1">
        <v>14</v>
      </c>
      <c r="B15" s="3"/>
      <c r="C15" s="3" t="str">
        <f>IF('参加申込一覧表(入力お願い致します）'!D21="","",IF('参加申込一覧表(入力お願い致します）'!D21="男",1,2))</f>
        <v/>
      </c>
      <c r="D15" s="3" t="str">
        <f>IF('参加申込一覧表(入力お願い致します）'!B21="","",'参加申込一覧表(入力お願い致します）'!B21)</f>
        <v/>
      </c>
      <c r="E15" s="3" t="str">
        <f>ASC(PHONETIC('参加申込一覧表(入力お願い致します）'!C21))</f>
        <v/>
      </c>
      <c r="F15" s="7" t="str">
        <f>IF(D15="","",YEAR('参加申込一覧表(入力お願い致します）'!E21)&amp;IF(MONTH('参加申込一覧表(入力お願い致します）'!E21)&lt;10,0&amp;MONTH('参加申込一覧表(入力お願い致します）'!E21),MONTH('参加申込一覧表(入力お願い致します）'!E21))&amp;IF(DAY('参加申込一覧表(入力お願い致します）'!E21)&lt;10,0&amp;DAY('参加申込一覧表(入力お願い致します）'!E21),DAY('参加申込一覧表(入力お願い致します）'!E21)))</f>
        <v/>
      </c>
      <c r="G15" s="3"/>
      <c r="H15" s="3"/>
      <c r="I15" s="8" t="str">
        <f>IF(F15="","",IF(AND('参加申込一覧表(入力お願い致します）'!F21&gt;=18,'参加申込一覧表(入力お願い致します）'!F21&lt;=24),1,IF(AND('参加申込一覧表(入力お願い致します）'!F21&gt;=25,'参加申込一覧表(入力お願い致します）'!F21&lt;=29),2,IF(AND('参加申込一覧表(入力お願い致します）'!F21&gt;=30,'参加申込一覧表(入力お願い致します）'!F21&lt;=34),3,IF(AND('参加申込一覧表(入力お願い致します）'!F21&gt;=35,'参加申込一覧表(入力お願い致します）'!F21&lt;=39),4,IF(AND('参加申込一覧表(入力お願い致します）'!F21&gt;=40,'参加申込一覧表(入力お願い致します）'!F21&lt;=44),5,IF(AND('参加申込一覧表(入力お願い致します）'!F21&gt;=45,'参加申込一覧表(入力お願い致します）'!F21&lt;=49),6,IF(AND('参加申込一覧表(入力お願い致します）'!F21&gt;=50,'参加申込一覧表(入力お願い致します）'!F21&lt;=54),7,IF(AND('参加申込一覧表(入力お願い致します）'!F21&gt;=55,'参加申込一覧表(入力お願い致します）'!F21&lt;=59),8,IF(AND('参加申込一覧表(入力お願い致します）'!F21&gt;=60,'参加申込一覧表(入力お願い致します）'!F21&lt;=64),9,IF(AND('参加申込一覧表(入力お願い致します）'!F21&gt;=65,'参加申込一覧表(入力お願い致します）'!F21&lt;=69),10,IF(AND('参加申込一覧表(入力お願い致します）'!F21&gt;=70,'参加申込一覧表(入力お願い致します）'!F21&lt;=74),11,IF(AND('参加申込一覧表(入力お願い致します）'!F21&gt;=75,'参加申込一覧表(入力お願い致します）'!F21&lt;=79),12,13)))))))))))))</f>
        <v/>
      </c>
      <c r="J15" s="3"/>
      <c r="K15" s="4" t="str">
        <f>IF(D15="","",'参加申込一覧表(入力お願い致します）'!$K$2)</f>
        <v/>
      </c>
      <c r="L15" s="4" t="str">
        <f>IF(D15="","",ASC(PHONETIC('参加申込一覧表(入力お願い致します）'!$K$1)))</f>
        <v/>
      </c>
      <c r="M15" s="3"/>
      <c r="N15" s="3"/>
      <c r="O15" s="3"/>
      <c r="P15" s="3"/>
      <c r="Q15" s="3"/>
      <c r="R15" s="3"/>
      <c r="S15" s="9" t="str">
        <f>LEFT('データ用（自動入力）'!Z15,5)</f>
        <v/>
      </c>
      <c r="T15" s="9" t="str">
        <f>MID('データ用（自動入力）'!Z15,7,5)</f>
        <v/>
      </c>
      <c r="U15" s="3" t="str">
        <f>MID('データ用（自動入力）'!Z15,13,5)</f>
        <v/>
      </c>
      <c r="V15" s="3" t="str">
        <f>MID('データ用（自動入力）'!Z15,19,5)</f>
        <v/>
      </c>
      <c r="W15" s="3" t="str">
        <f>MID('データ用（自動入力）'!Z15,25,5)</f>
        <v/>
      </c>
      <c r="X15" s="3" t="str">
        <f>MID('データ用（自動入力）'!Z15,31,5)</f>
        <v/>
      </c>
      <c r="Y15" s="3" t="str">
        <f>MID('データ用（自動入力）'!Z15,37,5)</f>
        <v/>
      </c>
      <c r="Z15" s="3" t="str">
        <f>IF('参加申込一覧表(入力お願い致します）'!G21="","",10025&amp;" ")&amp;IF('参加申込一覧表(入力お願い致します）'!H21="","",10050&amp;" ")&amp;IF('参加申込一覧表(入力お願い致します）'!I21="","",10100&amp;" ")&amp;IF('参加申込一覧表(入力お願い致します）'!J21="","",10200&amp;" ")&amp;IF('参加申込一覧表(入力お願い致します）'!K21="","",20025&amp;" ")&amp;IF('参加申込一覧表(入力お願い致します）'!L21="","",20050&amp;" ")&amp;IF('参加申込一覧表(入力お願い致します）'!M21="","",20100&amp;" ")&amp;IF('参加申込一覧表(入力お願い致します）'!N21="","",20200&amp;" ")&amp;IF('参加申込一覧表(入力お願い致します）'!O21="","",30025&amp;" ")&amp;IF('参加申込一覧表(入力お願い致します）'!P21="","",30050&amp;" ")&amp;IF('参加申込一覧表(入力お願い致します）'!Q21="","",30100&amp;" ")&amp;IF('参加申込一覧表(入力お願い致します）'!R21="","",30200&amp;" ")&amp;IF('参加申込一覧表(入力お願い致します）'!S21="","",40025&amp;" ")&amp;IF('参加申込一覧表(入力お願い致します）'!T21="","",40050&amp;" ")&amp;IF('参加申込一覧表(入力お願い致します）'!U21="","",40100&amp;" ")&amp;IF('参加申込一覧表(入力お願い致します）'!V21="","",40200&amp;" ")&amp;IF('参加申込一覧表(入力お願い致します）'!W21="","",50100&amp;" ")&amp;IF('参加申込一覧表(入力お願い致します）'!X21="","",50200&amp;" ")</f>
        <v/>
      </c>
    </row>
    <row r="16" spans="1:84" ht="13.5" customHeight="1" x14ac:dyDescent="0.15">
      <c r="A16" s="1">
        <v>15</v>
      </c>
      <c r="B16" s="3"/>
      <c r="C16" s="3" t="str">
        <f>IF('参加申込一覧表(入力お願い致します）'!D22="","",IF('参加申込一覧表(入力お願い致します）'!D22="男",1,2))</f>
        <v/>
      </c>
      <c r="D16" s="3" t="str">
        <f>IF('参加申込一覧表(入力お願い致します）'!B22="","",'参加申込一覧表(入力お願い致します）'!B22)</f>
        <v/>
      </c>
      <c r="E16" s="3" t="str">
        <f>ASC(PHONETIC('参加申込一覧表(入力お願い致します）'!C22))</f>
        <v/>
      </c>
      <c r="F16" s="7" t="str">
        <f>IF(D16="","",YEAR('参加申込一覧表(入力お願い致します）'!E22)&amp;IF(MONTH('参加申込一覧表(入力お願い致します）'!E22)&lt;10,0&amp;MONTH('参加申込一覧表(入力お願い致します）'!E22),MONTH('参加申込一覧表(入力お願い致します）'!E22))&amp;IF(DAY('参加申込一覧表(入力お願い致します）'!E22)&lt;10,0&amp;DAY('参加申込一覧表(入力お願い致します）'!E22),DAY('参加申込一覧表(入力お願い致します）'!E22)))</f>
        <v/>
      </c>
      <c r="G16" s="3"/>
      <c r="H16" s="3"/>
      <c r="I16" s="8" t="str">
        <f>IF(F16="","",IF(AND('参加申込一覧表(入力お願い致します）'!F22&gt;=18,'参加申込一覧表(入力お願い致します）'!F22&lt;=24),1,IF(AND('参加申込一覧表(入力お願い致します）'!F22&gt;=25,'参加申込一覧表(入力お願い致します）'!F22&lt;=29),2,IF(AND('参加申込一覧表(入力お願い致します）'!F22&gt;=30,'参加申込一覧表(入力お願い致します）'!F22&lt;=34),3,IF(AND('参加申込一覧表(入力お願い致します）'!F22&gt;=35,'参加申込一覧表(入力お願い致します）'!F22&lt;=39),4,IF(AND('参加申込一覧表(入力お願い致します）'!F22&gt;=40,'参加申込一覧表(入力お願い致します）'!F22&lt;=44),5,IF(AND('参加申込一覧表(入力お願い致します）'!F22&gt;=45,'参加申込一覧表(入力お願い致します）'!F22&lt;=49),6,IF(AND('参加申込一覧表(入力お願い致します）'!F22&gt;=50,'参加申込一覧表(入力お願い致します）'!F22&lt;=54),7,IF(AND('参加申込一覧表(入力お願い致します）'!F22&gt;=55,'参加申込一覧表(入力お願い致します）'!F22&lt;=59),8,IF(AND('参加申込一覧表(入力お願い致します）'!F22&gt;=60,'参加申込一覧表(入力お願い致します）'!F22&lt;=64),9,IF(AND('参加申込一覧表(入力お願い致します）'!F22&gt;=65,'参加申込一覧表(入力お願い致します）'!F22&lt;=69),10,IF(AND('参加申込一覧表(入力お願い致します）'!F22&gt;=70,'参加申込一覧表(入力お願い致します）'!F22&lt;=74),11,IF(AND('参加申込一覧表(入力お願い致します）'!F22&gt;=75,'参加申込一覧表(入力お願い致します）'!F22&lt;=79),12,13)))))))))))))</f>
        <v/>
      </c>
      <c r="J16" s="3"/>
      <c r="K16" s="4" t="str">
        <f>IF(D16="","",'参加申込一覧表(入力お願い致します）'!$K$2)</f>
        <v/>
      </c>
      <c r="L16" s="4" t="str">
        <f>IF(D16="","",ASC(PHONETIC('参加申込一覧表(入力お願い致します）'!$K$1)))</f>
        <v/>
      </c>
      <c r="M16" s="3"/>
      <c r="N16" s="3"/>
      <c r="O16" s="3"/>
      <c r="P16" s="3"/>
      <c r="Q16" s="3"/>
      <c r="R16" s="3"/>
      <c r="S16" s="9" t="str">
        <f>LEFT('データ用（自動入力）'!Z16,5)</f>
        <v/>
      </c>
      <c r="T16" s="9" t="str">
        <f>MID('データ用（自動入力）'!Z16,7,5)</f>
        <v/>
      </c>
      <c r="U16" s="3" t="str">
        <f>MID('データ用（自動入力）'!Z16,13,5)</f>
        <v/>
      </c>
      <c r="V16" s="3" t="str">
        <f>MID('データ用（自動入力）'!Z16,19,5)</f>
        <v/>
      </c>
      <c r="W16" s="3" t="str">
        <f>MID('データ用（自動入力）'!Z16,25,5)</f>
        <v/>
      </c>
      <c r="X16" s="3" t="str">
        <f>MID('データ用（自動入力）'!Z16,31,5)</f>
        <v/>
      </c>
      <c r="Y16" s="3" t="str">
        <f>MID('データ用（自動入力）'!Z16,37,5)</f>
        <v/>
      </c>
      <c r="Z16" s="3" t="str">
        <f>IF('参加申込一覧表(入力お願い致します）'!G22="","",10025&amp;" ")&amp;IF('参加申込一覧表(入力お願い致します）'!H22="","",10050&amp;" ")&amp;IF('参加申込一覧表(入力お願い致します）'!I22="","",10100&amp;" ")&amp;IF('参加申込一覧表(入力お願い致します）'!J22="","",10200&amp;" ")&amp;IF('参加申込一覧表(入力お願い致します）'!K22="","",20025&amp;" ")&amp;IF('参加申込一覧表(入力お願い致します）'!L22="","",20050&amp;" ")&amp;IF('参加申込一覧表(入力お願い致します）'!M22="","",20100&amp;" ")&amp;IF('参加申込一覧表(入力お願い致します）'!N22="","",20200&amp;" ")&amp;IF('参加申込一覧表(入力お願い致します）'!O22="","",30025&amp;" ")&amp;IF('参加申込一覧表(入力お願い致します）'!P22="","",30050&amp;" ")&amp;IF('参加申込一覧表(入力お願い致します）'!Q22="","",30100&amp;" ")&amp;IF('参加申込一覧表(入力お願い致します）'!R22="","",30200&amp;" ")&amp;IF('参加申込一覧表(入力お願い致します）'!S22="","",40025&amp;" ")&amp;IF('参加申込一覧表(入力お願い致します）'!T22="","",40050&amp;" ")&amp;IF('参加申込一覧表(入力お願い致します）'!U22="","",40100&amp;" ")&amp;IF('参加申込一覧表(入力お願い致します）'!V22="","",40200&amp;" ")&amp;IF('参加申込一覧表(入力お願い致します）'!W22="","",50100&amp;" ")&amp;IF('参加申込一覧表(入力お願い致します）'!X22="","",50200&amp;" ")</f>
        <v/>
      </c>
    </row>
    <row r="17" spans="1:26" ht="13.5" customHeight="1" x14ac:dyDescent="0.15">
      <c r="A17" s="1">
        <v>16</v>
      </c>
      <c r="B17" s="3"/>
      <c r="C17" s="3" t="str">
        <f>IF('参加申込一覧表(入力お願い致します）'!D23="","",IF('参加申込一覧表(入力お願い致します）'!D23="男",1,2))</f>
        <v/>
      </c>
      <c r="D17" s="3" t="str">
        <f>IF('参加申込一覧表(入力お願い致します）'!B23="","",'参加申込一覧表(入力お願い致します）'!B23)</f>
        <v/>
      </c>
      <c r="E17" s="3" t="str">
        <f>ASC(PHONETIC('参加申込一覧表(入力お願い致します）'!C23))</f>
        <v/>
      </c>
      <c r="F17" s="7" t="str">
        <f>IF(D17="","",YEAR('参加申込一覧表(入力お願い致します）'!E23)&amp;IF(MONTH('参加申込一覧表(入力お願い致します）'!E23)&lt;10,0&amp;MONTH('参加申込一覧表(入力お願い致します）'!E23),MONTH('参加申込一覧表(入力お願い致します）'!E23))&amp;IF(DAY('参加申込一覧表(入力お願い致します）'!E23)&lt;10,0&amp;DAY('参加申込一覧表(入力お願い致します）'!E23),DAY('参加申込一覧表(入力お願い致します）'!E23)))</f>
        <v/>
      </c>
      <c r="G17" s="3"/>
      <c r="H17" s="3"/>
      <c r="I17" s="8" t="str">
        <f>IF(F17="","",IF(AND('参加申込一覧表(入力お願い致します）'!F23&gt;=18,'参加申込一覧表(入力お願い致します）'!F23&lt;=24),1,IF(AND('参加申込一覧表(入力お願い致します）'!F23&gt;=25,'参加申込一覧表(入力お願い致します）'!F23&lt;=29),2,IF(AND('参加申込一覧表(入力お願い致します）'!F23&gt;=30,'参加申込一覧表(入力お願い致します）'!F23&lt;=34),3,IF(AND('参加申込一覧表(入力お願い致します）'!F23&gt;=35,'参加申込一覧表(入力お願い致します）'!F23&lt;=39),4,IF(AND('参加申込一覧表(入力お願い致します）'!F23&gt;=40,'参加申込一覧表(入力お願い致します）'!F23&lt;=44),5,IF(AND('参加申込一覧表(入力お願い致します）'!F23&gt;=45,'参加申込一覧表(入力お願い致します）'!F23&lt;=49),6,IF(AND('参加申込一覧表(入力お願い致します）'!F23&gt;=50,'参加申込一覧表(入力お願い致します）'!F23&lt;=54),7,IF(AND('参加申込一覧表(入力お願い致します）'!F23&gt;=55,'参加申込一覧表(入力お願い致します）'!F23&lt;=59),8,IF(AND('参加申込一覧表(入力お願い致します）'!F23&gt;=60,'参加申込一覧表(入力お願い致します）'!F23&lt;=64),9,IF(AND('参加申込一覧表(入力お願い致します）'!F23&gt;=65,'参加申込一覧表(入力お願い致します）'!F23&lt;=69),10,IF(AND('参加申込一覧表(入力お願い致します）'!F23&gt;=70,'参加申込一覧表(入力お願い致します）'!F23&lt;=74),11,IF(AND('参加申込一覧表(入力お願い致します）'!F23&gt;=75,'参加申込一覧表(入力お願い致します）'!F23&lt;=79),12,13)))))))))))))</f>
        <v/>
      </c>
      <c r="J17" s="3"/>
      <c r="K17" s="4" t="str">
        <f>IF(D17="","",'参加申込一覧表(入力お願い致します）'!$K$2)</f>
        <v/>
      </c>
      <c r="L17" s="4" t="str">
        <f>IF(D17="","",ASC(PHONETIC('参加申込一覧表(入力お願い致します）'!$K$1)))</f>
        <v/>
      </c>
      <c r="M17" s="3"/>
      <c r="N17" s="3"/>
      <c r="O17" s="3"/>
      <c r="P17" s="3"/>
      <c r="Q17" s="3"/>
      <c r="R17" s="3"/>
      <c r="S17" s="9" t="str">
        <f>LEFT('データ用（自動入力）'!Z17,5)</f>
        <v/>
      </c>
      <c r="T17" s="9" t="str">
        <f>MID('データ用（自動入力）'!Z17,7,5)</f>
        <v/>
      </c>
      <c r="U17" s="3" t="str">
        <f>MID('データ用（自動入力）'!Z17,13,5)</f>
        <v/>
      </c>
      <c r="V17" s="3" t="str">
        <f>MID('データ用（自動入力）'!Z17,19,5)</f>
        <v/>
      </c>
      <c r="W17" s="3" t="str">
        <f>MID('データ用（自動入力）'!Z17,25,5)</f>
        <v/>
      </c>
      <c r="X17" s="3" t="str">
        <f>MID('データ用（自動入力）'!Z17,31,5)</f>
        <v/>
      </c>
      <c r="Y17" s="3" t="str">
        <f>MID('データ用（自動入力）'!Z17,37,5)</f>
        <v/>
      </c>
      <c r="Z17" s="3" t="str">
        <f>IF('参加申込一覧表(入力お願い致します）'!G23="","",10025&amp;" ")&amp;IF('参加申込一覧表(入力お願い致します）'!H23="","",10050&amp;" ")&amp;IF('参加申込一覧表(入力お願い致します）'!I23="","",10100&amp;" ")&amp;IF('参加申込一覧表(入力お願い致します）'!J23="","",10200&amp;" ")&amp;IF('参加申込一覧表(入力お願い致します）'!K23="","",20025&amp;" ")&amp;IF('参加申込一覧表(入力お願い致します）'!L23="","",20050&amp;" ")&amp;IF('参加申込一覧表(入力お願い致します）'!M23="","",20100&amp;" ")&amp;IF('参加申込一覧表(入力お願い致します）'!N23="","",20200&amp;" ")&amp;IF('参加申込一覧表(入力お願い致します）'!O23="","",30025&amp;" ")&amp;IF('参加申込一覧表(入力お願い致します）'!P23="","",30050&amp;" ")&amp;IF('参加申込一覧表(入力お願い致します）'!Q23="","",30100&amp;" ")&amp;IF('参加申込一覧表(入力お願い致します）'!R23="","",30200&amp;" ")&amp;IF('参加申込一覧表(入力お願い致します）'!S23="","",40025&amp;" ")&amp;IF('参加申込一覧表(入力お願い致します）'!T23="","",40050&amp;" ")&amp;IF('参加申込一覧表(入力お願い致します）'!U23="","",40100&amp;" ")&amp;IF('参加申込一覧表(入力お願い致します）'!V23="","",40200&amp;" ")&amp;IF('参加申込一覧表(入力お願い致します）'!W23="","",50100&amp;" ")&amp;IF('参加申込一覧表(入力お願い致します）'!X23="","",50200&amp;" ")</f>
        <v/>
      </c>
    </row>
    <row r="18" spans="1:26" ht="13.5" customHeight="1" x14ac:dyDescent="0.15">
      <c r="A18" s="1">
        <v>17</v>
      </c>
      <c r="B18" s="3"/>
      <c r="C18" s="3" t="str">
        <f>IF('参加申込一覧表(入力お願い致します）'!D24="","",IF('参加申込一覧表(入力お願い致します）'!D24="男",1,2))</f>
        <v/>
      </c>
      <c r="D18" s="3" t="str">
        <f>IF('参加申込一覧表(入力お願い致します）'!B24="","",'参加申込一覧表(入力お願い致します）'!B24)</f>
        <v/>
      </c>
      <c r="E18" s="3" t="str">
        <f>ASC(PHONETIC('参加申込一覧表(入力お願い致します）'!C24))</f>
        <v/>
      </c>
      <c r="F18" s="7" t="str">
        <f>IF(D18="","",YEAR('参加申込一覧表(入力お願い致します）'!E24)&amp;IF(MONTH('参加申込一覧表(入力お願い致します）'!E24)&lt;10,0&amp;MONTH('参加申込一覧表(入力お願い致します）'!E24),MONTH('参加申込一覧表(入力お願い致します）'!E24))&amp;IF(DAY('参加申込一覧表(入力お願い致します）'!E24)&lt;10,0&amp;DAY('参加申込一覧表(入力お願い致します）'!E24),DAY('参加申込一覧表(入力お願い致します）'!E24)))</f>
        <v/>
      </c>
      <c r="G18" s="3"/>
      <c r="H18" s="3"/>
      <c r="I18" s="8" t="str">
        <f>IF(F18="","",IF(AND('参加申込一覧表(入力お願い致します）'!F24&gt;=18,'参加申込一覧表(入力お願い致します）'!F24&lt;=24),1,IF(AND('参加申込一覧表(入力お願い致します）'!F24&gt;=25,'参加申込一覧表(入力お願い致します）'!F24&lt;=29),2,IF(AND('参加申込一覧表(入力お願い致します）'!F24&gt;=30,'参加申込一覧表(入力お願い致します）'!F24&lt;=34),3,IF(AND('参加申込一覧表(入力お願い致します）'!F24&gt;=35,'参加申込一覧表(入力お願い致します）'!F24&lt;=39),4,IF(AND('参加申込一覧表(入力お願い致します）'!F24&gt;=40,'参加申込一覧表(入力お願い致します）'!F24&lt;=44),5,IF(AND('参加申込一覧表(入力お願い致します）'!F24&gt;=45,'参加申込一覧表(入力お願い致します）'!F24&lt;=49),6,IF(AND('参加申込一覧表(入力お願い致します）'!F24&gt;=50,'参加申込一覧表(入力お願い致します）'!F24&lt;=54),7,IF(AND('参加申込一覧表(入力お願い致します）'!F24&gt;=55,'参加申込一覧表(入力お願い致します）'!F24&lt;=59),8,IF(AND('参加申込一覧表(入力お願い致します）'!F24&gt;=60,'参加申込一覧表(入力お願い致します）'!F24&lt;=64),9,IF(AND('参加申込一覧表(入力お願い致します）'!F24&gt;=65,'参加申込一覧表(入力お願い致します）'!F24&lt;=69),10,IF(AND('参加申込一覧表(入力お願い致します）'!F24&gt;=70,'参加申込一覧表(入力お願い致します）'!F24&lt;=74),11,IF(AND('参加申込一覧表(入力お願い致します）'!F24&gt;=75,'参加申込一覧表(入力お願い致します）'!F24&lt;=79),12,13)))))))))))))</f>
        <v/>
      </c>
      <c r="J18" s="3"/>
      <c r="K18" s="4" t="str">
        <f>IF(D18="","",'参加申込一覧表(入力お願い致します）'!$K$2)</f>
        <v/>
      </c>
      <c r="L18" s="4" t="str">
        <f>IF(D18="","",ASC(PHONETIC('参加申込一覧表(入力お願い致します）'!$K$1)))</f>
        <v/>
      </c>
      <c r="M18" s="3"/>
      <c r="N18" s="3"/>
      <c r="O18" s="3"/>
      <c r="P18" s="3"/>
      <c r="Q18" s="3"/>
      <c r="R18" s="3"/>
      <c r="S18" s="9" t="str">
        <f>LEFT('データ用（自動入力）'!Z18,5)</f>
        <v/>
      </c>
      <c r="T18" s="9" t="str">
        <f>MID('データ用（自動入力）'!Z18,7,5)</f>
        <v/>
      </c>
      <c r="U18" s="3" t="str">
        <f>MID('データ用（自動入力）'!Z18,13,5)</f>
        <v/>
      </c>
      <c r="V18" s="3" t="str">
        <f>MID('データ用（自動入力）'!Z18,19,5)</f>
        <v/>
      </c>
      <c r="W18" s="3" t="str">
        <f>MID('データ用（自動入力）'!Z18,25,5)</f>
        <v/>
      </c>
      <c r="X18" s="3" t="str">
        <f>MID('データ用（自動入力）'!Z18,31,5)</f>
        <v/>
      </c>
      <c r="Y18" s="3" t="str">
        <f>MID('データ用（自動入力）'!Z18,37,5)</f>
        <v/>
      </c>
      <c r="Z18" s="3" t="str">
        <f>IF('参加申込一覧表(入力お願い致します）'!G24="","",10025&amp;" ")&amp;IF('参加申込一覧表(入力お願い致します）'!H24="","",10050&amp;" ")&amp;IF('参加申込一覧表(入力お願い致します）'!I24="","",10100&amp;" ")&amp;IF('参加申込一覧表(入力お願い致します）'!J24="","",10200&amp;" ")&amp;IF('参加申込一覧表(入力お願い致します）'!K24="","",20025&amp;" ")&amp;IF('参加申込一覧表(入力お願い致します）'!L24="","",20050&amp;" ")&amp;IF('参加申込一覧表(入力お願い致します）'!M24="","",20100&amp;" ")&amp;IF('参加申込一覧表(入力お願い致します）'!N24="","",20200&amp;" ")&amp;IF('参加申込一覧表(入力お願い致します）'!O24="","",30025&amp;" ")&amp;IF('参加申込一覧表(入力お願い致します）'!P24="","",30050&amp;" ")&amp;IF('参加申込一覧表(入力お願い致します）'!Q24="","",30100&amp;" ")&amp;IF('参加申込一覧表(入力お願い致します）'!R24="","",30200&amp;" ")&amp;IF('参加申込一覧表(入力お願い致します）'!S24="","",40025&amp;" ")&amp;IF('参加申込一覧表(入力お願い致します）'!T24="","",40050&amp;" ")&amp;IF('参加申込一覧表(入力お願い致します）'!U24="","",40100&amp;" ")&amp;IF('参加申込一覧表(入力お願い致します）'!V24="","",40200&amp;" ")&amp;IF('参加申込一覧表(入力お願い致します）'!W24="","",50100&amp;" ")&amp;IF('参加申込一覧表(入力お願い致します）'!X24="","",50200&amp;" ")</f>
        <v/>
      </c>
    </row>
    <row r="19" spans="1:26" ht="13.5" customHeight="1" x14ac:dyDescent="0.15">
      <c r="A19" s="1">
        <v>18</v>
      </c>
      <c r="B19" s="3"/>
      <c r="C19" s="3" t="str">
        <f>IF('参加申込一覧表(入力お願い致します）'!D25="","",IF('参加申込一覧表(入力お願い致します）'!D25="男",1,2))</f>
        <v/>
      </c>
      <c r="D19" s="3" t="str">
        <f>IF('参加申込一覧表(入力お願い致します）'!B25="","",'参加申込一覧表(入力お願い致します）'!B25)</f>
        <v/>
      </c>
      <c r="E19" s="3" t="str">
        <f>ASC(PHONETIC('参加申込一覧表(入力お願い致します）'!C25))</f>
        <v/>
      </c>
      <c r="F19" s="7" t="str">
        <f>IF(D19="","",YEAR('参加申込一覧表(入力お願い致します）'!E25)&amp;IF(MONTH('参加申込一覧表(入力お願い致します）'!E25)&lt;10,0&amp;MONTH('参加申込一覧表(入力お願い致します）'!E25),MONTH('参加申込一覧表(入力お願い致します）'!E25))&amp;IF(DAY('参加申込一覧表(入力お願い致します）'!E25)&lt;10,0&amp;DAY('参加申込一覧表(入力お願い致します）'!E25),DAY('参加申込一覧表(入力お願い致します）'!E25)))</f>
        <v/>
      </c>
      <c r="G19" s="3"/>
      <c r="H19" s="3"/>
      <c r="I19" s="8" t="str">
        <f>IF(F19="","",IF(AND('参加申込一覧表(入力お願い致します）'!F25&gt;=18,'参加申込一覧表(入力お願い致します）'!F25&lt;=24),1,IF(AND('参加申込一覧表(入力お願い致します）'!F25&gt;=25,'参加申込一覧表(入力お願い致します）'!F25&lt;=29),2,IF(AND('参加申込一覧表(入力お願い致します）'!F25&gt;=30,'参加申込一覧表(入力お願い致します）'!F25&lt;=34),3,IF(AND('参加申込一覧表(入力お願い致します）'!F25&gt;=35,'参加申込一覧表(入力お願い致します）'!F25&lt;=39),4,IF(AND('参加申込一覧表(入力お願い致します）'!F25&gt;=40,'参加申込一覧表(入力お願い致します）'!F25&lt;=44),5,IF(AND('参加申込一覧表(入力お願い致します）'!F25&gt;=45,'参加申込一覧表(入力お願い致します）'!F25&lt;=49),6,IF(AND('参加申込一覧表(入力お願い致します）'!F25&gt;=50,'参加申込一覧表(入力お願い致します）'!F25&lt;=54),7,IF(AND('参加申込一覧表(入力お願い致します）'!F25&gt;=55,'参加申込一覧表(入力お願い致します）'!F25&lt;=59),8,IF(AND('参加申込一覧表(入力お願い致します）'!F25&gt;=60,'参加申込一覧表(入力お願い致します）'!F25&lt;=64),9,IF(AND('参加申込一覧表(入力お願い致します）'!F25&gt;=65,'参加申込一覧表(入力お願い致します）'!F25&lt;=69),10,IF(AND('参加申込一覧表(入力お願い致します）'!F25&gt;=70,'参加申込一覧表(入力お願い致します）'!F25&lt;=74),11,IF(AND('参加申込一覧表(入力お願い致します）'!F25&gt;=75,'参加申込一覧表(入力お願い致します）'!F25&lt;=79),12,13)))))))))))))</f>
        <v/>
      </c>
      <c r="J19" s="3"/>
      <c r="K19" s="4" t="str">
        <f>IF(D19="","",'参加申込一覧表(入力お願い致します）'!$K$2)</f>
        <v/>
      </c>
      <c r="L19" s="4" t="str">
        <f>IF(D19="","",ASC(PHONETIC('参加申込一覧表(入力お願い致します）'!$K$1)))</f>
        <v/>
      </c>
      <c r="M19" s="3"/>
      <c r="N19" s="3"/>
      <c r="O19" s="3"/>
      <c r="P19" s="3"/>
      <c r="Q19" s="3"/>
      <c r="R19" s="3"/>
      <c r="S19" s="9" t="str">
        <f>LEFT('データ用（自動入力）'!Z19,5)</f>
        <v/>
      </c>
      <c r="T19" s="9" t="str">
        <f>MID('データ用（自動入力）'!Z19,7,5)</f>
        <v/>
      </c>
      <c r="U19" s="3" t="str">
        <f>MID('データ用（自動入力）'!Z19,13,5)</f>
        <v/>
      </c>
      <c r="V19" s="3" t="str">
        <f>MID('データ用（自動入力）'!Z19,19,5)</f>
        <v/>
      </c>
      <c r="W19" s="3" t="str">
        <f>MID('データ用（自動入力）'!Z19,25,5)</f>
        <v/>
      </c>
      <c r="X19" s="3" t="str">
        <f>MID('データ用（自動入力）'!Z19,31,5)</f>
        <v/>
      </c>
      <c r="Y19" s="3" t="str">
        <f>MID('データ用（自動入力）'!Z19,37,5)</f>
        <v/>
      </c>
      <c r="Z19" s="3" t="str">
        <f>IF('参加申込一覧表(入力お願い致します）'!G25="","",10025&amp;" ")&amp;IF('参加申込一覧表(入力お願い致します）'!H25="","",10050&amp;" ")&amp;IF('参加申込一覧表(入力お願い致します）'!I25="","",10100&amp;" ")&amp;IF('参加申込一覧表(入力お願い致します）'!J25="","",10200&amp;" ")&amp;IF('参加申込一覧表(入力お願い致します）'!K25="","",20025&amp;" ")&amp;IF('参加申込一覧表(入力お願い致します）'!L25="","",20050&amp;" ")&amp;IF('参加申込一覧表(入力お願い致します）'!M25="","",20100&amp;" ")&amp;IF('参加申込一覧表(入力お願い致します）'!N25="","",20200&amp;" ")&amp;IF('参加申込一覧表(入力お願い致します）'!O25="","",30025&amp;" ")&amp;IF('参加申込一覧表(入力お願い致します）'!P25="","",30050&amp;" ")&amp;IF('参加申込一覧表(入力お願い致します）'!Q25="","",30100&amp;" ")&amp;IF('参加申込一覧表(入力お願い致します）'!R25="","",30200&amp;" ")&amp;IF('参加申込一覧表(入力お願い致します）'!S25="","",40025&amp;" ")&amp;IF('参加申込一覧表(入力お願い致します）'!T25="","",40050&amp;" ")&amp;IF('参加申込一覧表(入力お願い致します）'!U25="","",40100&amp;" ")&amp;IF('参加申込一覧表(入力お願い致します）'!V25="","",40200&amp;" ")&amp;IF('参加申込一覧表(入力お願い致します）'!W25="","",50100&amp;" ")&amp;IF('参加申込一覧表(入力お願い致します）'!X25="","",50200&amp;" ")</f>
        <v/>
      </c>
    </row>
    <row r="20" spans="1:26" ht="13.5" customHeight="1" x14ac:dyDescent="0.15">
      <c r="A20" s="1">
        <v>19</v>
      </c>
      <c r="B20" s="3"/>
      <c r="C20" s="3" t="str">
        <f>IF('参加申込一覧表(入力お願い致します）'!D26="","",IF('参加申込一覧表(入力お願い致します）'!D26="男",1,2))</f>
        <v/>
      </c>
      <c r="D20" s="3" t="str">
        <f>IF('参加申込一覧表(入力お願い致します）'!B26="","",'参加申込一覧表(入力お願い致します）'!B26)</f>
        <v/>
      </c>
      <c r="E20" s="3" t="str">
        <f>ASC(PHONETIC('参加申込一覧表(入力お願い致します）'!C26))</f>
        <v/>
      </c>
      <c r="F20" s="7" t="str">
        <f>IF(D20="","",YEAR('参加申込一覧表(入力お願い致します）'!E26)&amp;IF(MONTH('参加申込一覧表(入力お願い致します）'!E26)&lt;10,0&amp;MONTH('参加申込一覧表(入力お願い致します）'!E26),MONTH('参加申込一覧表(入力お願い致します）'!E26))&amp;IF(DAY('参加申込一覧表(入力お願い致します）'!E26)&lt;10,0&amp;DAY('参加申込一覧表(入力お願い致します）'!E26),DAY('参加申込一覧表(入力お願い致します）'!E26)))</f>
        <v/>
      </c>
      <c r="G20" s="3"/>
      <c r="H20" s="3"/>
      <c r="I20" s="8" t="str">
        <f>IF(F20="","",IF(AND('参加申込一覧表(入力お願い致します）'!F26&gt;=18,'参加申込一覧表(入力お願い致します）'!F26&lt;=24),1,IF(AND('参加申込一覧表(入力お願い致します）'!F26&gt;=25,'参加申込一覧表(入力お願い致します）'!F26&lt;=29),2,IF(AND('参加申込一覧表(入力お願い致します）'!F26&gt;=30,'参加申込一覧表(入力お願い致します）'!F26&lt;=34),3,IF(AND('参加申込一覧表(入力お願い致します）'!F26&gt;=35,'参加申込一覧表(入力お願い致します）'!F26&lt;=39),4,IF(AND('参加申込一覧表(入力お願い致します）'!F26&gt;=40,'参加申込一覧表(入力お願い致します）'!F26&lt;=44),5,IF(AND('参加申込一覧表(入力お願い致します）'!F26&gt;=45,'参加申込一覧表(入力お願い致します）'!F26&lt;=49),6,IF(AND('参加申込一覧表(入力お願い致します）'!F26&gt;=50,'参加申込一覧表(入力お願い致します）'!F26&lt;=54),7,IF(AND('参加申込一覧表(入力お願い致します）'!F26&gt;=55,'参加申込一覧表(入力お願い致します）'!F26&lt;=59),8,IF(AND('参加申込一覧表(入力お願い致します）'!F26&gt;=60,'参加申込一覧表(入力お願い致します）'!F26&lt;=64),9,IF(AND('参加申込一覧表(入力お願い致します）'!F26&gt;=65,'参加申込一覧表(入力お願い致します）'!F26&lt;=69),10,IF(AND('参加申込一覧表(入力お願い致します）'!F26&gt;=70,'参加申込一覧表(入力お願い致します）'!F26&lt;=74),11,IF(AND('参加申込一覧表(入力お願い致します）'!F26&gt;=75,'参加申込一覧表(入力お願い致します）'!F26&lt;=79),12,13)))))))))))))</f>
        <v/>
      </c>
      <c r="J20" s="3"/>
      <c r="K20" s="4" t="str">
        <f>IF(D20="","",'参加申込一覧表(入力お願い致します）'!$K$2)</f>
        <v/>
      </c>
      <c r="L20" s="4" t="str">
        <f>IF(D20="","",ASC(PHONETIC('参加申込一覧表(入力お願い致します）'!$K$1)))</f>
        <v/>
      </c>
      <c r="M20" s="3"/>
      <c r="N20" s="3"/>
      <c r="O20" s="3"/>
      <c r="P20" s="3"/>
      <c r="Q20" s="3"/>
      <c r="R20" s="3"/>
      <c r="S20" s="9" t="str">
        <f>LEFT('データ用（自動入力）'!Z20,5)</f>
        <v/>
      </c>
      <c r="T20" s="9" t="str">
        <f>MID('データ用（自動入力）'!Z20,7,5)</f>
        <v/>
      </c>
      <c r="U20" s="3" t="str">
        <f>MID('データ用（自動入力）'!Z20,13,5)</f>
        <v/>
      </c>
      <c r="V20" s="3" t="str">
        <f>MID('データ用（自動入力）'!Z20,19,5)</f>
        <v/>
      </c>
      <c r="W20" s="3" t="str">
        <f>MID('データ用（自動入力）'!Z20,25,5)</f>
        <v/>
      </c>
      <c r="X20" s="3" t="str">
        <f>MID('データ用（自動入力）'!Z20,31,5)</f>
        <v/>
      </c>
      <c r="Y20" s="3" t="str">
        <f>MID('データ用（自動入力）'!Z20,37,5)</f>
        <v/>
      </c>
      <c r="Z20" s="3" t="str">
        <f>IF('参加申込一覧表(入力お願い致します）'!G26="","",10025&amp;" ")&amp;IF('参加申込一覧表(入力お願い致します）'!H26="","",10050&amp;" ")&amp;IF('参加申込一覧表(入力お願い致します）'!I26="","",10100&amp;" ")&amp;IF('参加申込一覧表(入力お願い致します）'!J26="","",10200&amp;" ")&amp;IF('参加申込一覧表(入力お願い致します）'!K26="","",20025&amp;" ")&amp;IF('参加申込一覧表(入力お願い致します）'!L26="","",20050&amp;" ")&amp;IF('参加申込一覧表(入力お願い致します）'!M26="","",20100&amp;" ")&amp;IF('参加申込一覧表(入力お願い致します）'!N26="","",20200&amp;" ")&amp;IF('参加申込一覧表(入力お願い致します）'!O26="","",30025&amp;" ")&amp;IF('参加申込一覧表(入力お願い致します）'!P26="","",30050&amp;" ")&amp;IF('参加申込一覧表(入力お願い致します）'!Q26="","",30100&amp;" ")&amp;IF('参加申込一覧表(入力お願い致します）'!R26="","",30200&amp;" ")&amp;IF('参加申込一覧表(入力お願い致します）'!S26="","",40025&amp;" ")&amp;IF('参加申込一覧表(入力お願い致します）'!T26="","",40050&amp;" ")&amp;IF('参加申込一覧表(入力お願い致します）'!U26="","",40100&amp;" ")&amp;IF('参加申込一覧表(入力お願い致します）'!V26="","",40200&amp;" ")&amp;IF('参加申込一覧表(入力お願い致します）'!W26="","",50100&amp;" ")&amp;IF('参加申込一覧表(入力お願い致します）'!X26="","",50200&amp;" ")</f>
        <v/>
      </c>
    </row>
    <row r="21" spans="1:26" ht="15.6" customHeight="1" x14ac:dyDescent="0.15">
      <c r="A21" s="1">
        <v>20</v>
      </c>
      <c r="B21" s="3"/>
      <c r="C21" s="3" t="str">
        <f>IF('参加申込一覧表(入力お願い致します）'!D27="","",IF('参加申込一覧表(入力お願い致します）'!D27="男",1,2))</f>
        <v/>
      </c>
      <c r="D21" s="3" t="str">
        <f>IF('参加申込一覧表(入力お願い致します）'!B27="","",'参加申込一覧表(入力お願い致します）'!B27)</f>
        <v/>
      </c>
      <c r="E21" s="3" t="str">
        <f>ASC(PHONETIC('参加申込一覧表(入力お願い致します）'!C27))</f>
        <v/>
      </c>
      <c r="F21" s="7" t="str">
        <f>IF(D21="","",YEAR('参加申込一覧表(入力お願い致します）'!E27)&amp;IF(MONTH('参加申込一覧表(入力お願い致します）'!E27)&lt;10,0&amp;MONTH('参加申込一覧表(入力お願い致します）'!E27),MONTH('参加申込一覧表(入力お願い致します）'!E27))&amp;IF(DAY('参加申込一覧表(入力お願い致します）'!E27)&lt;10,0&amp;DAY('参加申込一覧表(入力お願い致します）'!E27),DAY('参加申込一覧表(入力お願い致します）'!E27)))</f>
        <v/>
      </c>
      <c r="G21" s="3"/>
      <c r="H21" s="3"/>
      <c r="I21" s="8" t="str">
        <f>IF(F21="","",IF(AND('参加申込一覧表(入力お願い致します）'!F27&gt;=18,'参加申込一覧表(入力お願い致します）'!F27&lt;=24),1,IF(AND('参加申込一覧表(入力お願い致します）'!F27&gt;=25,'参加申込一覧表(入力お願い致します）'!F27&lt;=29),2,IF(AND('参加申込一覧表(入力お願い致します）'!F27&gt;=30,'参加申込一覧表(入力お願い致します）'!F27&lt;=34),3,IF(AND('参加申込一覧表(入力お願い致します）'!F27&gt;=35,'参加申込一覧表(入力お願い致します）'!F27&lt;=39),4,IF(AND('参加申込一覧表(入力お願い致します）'!F27&gt;=40,'参加申込一覧表(入力お願い致します）'!F27&lt;=44),5,IF(AND('参加申込一覧表(入力お願い致します）'!F27&gt;=45,'参加申込一覧表(入力お願い致します）'!F27&lt;=49),6,IF(AND('参加申込一覧表(入力お願い致します）'!F27&gt;=50,'参加申込一覧表(入力お願い致します）'!F27&lt;=54),7,IF(AND('参加申込一覧表(入力お願い致します）'!F27&gt;=55,'参加申込一覧表(入力お願い致します）'!F27&lt;=59),8,IF(AND('参加申込一覧表(入力お願い致します）'!F27&gt;=60,'参加申込一覧表(入力お願い致します）'!F27&lt;=64),9,IF(AND('参加申込一覧表(入力お願い致します）'!F27&gt;=65,'参加申込一覧表(入力お願い致します）'!F27&lt;=69),10,IF(AND('参加申込一覧表(入力お願い致します）'!F27&gt;=70,'参加申込一覧表(入力お願い致します）'!F27&lt;=74),11,IF(AND('参加申込一覧表(入力お願い致します）'!F27&gt;=75,'参加申込一覧表(入力お願い致します）'!F27&lt;=79),12,13)))))))))))))</f>
        <v/>
      </c>
      <c r="J21" s="3"/>
      <c r="K21" s="4" t="str">
        <f>IF(D21="","",'参加申込一覧表(入力お願い致します）'!$K$2)</f>
        <v/>
      </c>
      <c r="L21" s="4" t="str">
        <f>IF(D21="","",ASC(PHONETIC('参加申込一覧表(入力お願い致します）'!$K$1)))</f>
        <v/>
      </c>
      <c r="M21" s="3"/>
      <c r="N21" s="3"/>
      <c r="O21" s="3"/>
      <c r="P21" s="3"/>
      <c r="Q21" s="3"/>
      <c r="R21" s="3"/>
      <c r="S21" s="9" t="str">
        <f>LEFT('データ用（自動入力）'!Z21,5)</f>
        <v/>
      </c>
      <c r="T21" s="9" t="str">
        <f>MID('データ用（自動入力）'!Z21,7,5)</f>
        <v/>
      </c>
      <c r="U21" s="3" t="str">
        <f>MID('データ用（自動入力）'!Z21,13,5)</f>
        <v/>
      </c>
      <c r="V21" s="3" t="str">
        <f>MID('データ用（自動入力）'!Z21,19,5)</f>
        <v/>
      </c>
      <c r="W21" s="3" t="str">
        <f>MID('データ用（自動入力）'!Z21,25,5)</f>
        <v/>
      </c>
      <c r="X21" s="3" t="str">
        <f>MID('データ用（自動入力）'!Z21,31,5)</f>
        <v/>
      </c>
      <c r="Y21" s="3" t="str">
        <f>MID('データ用（自動入力）'!Z21,37,5)</f>
        <v/>
      </c>
      <c r="Z21" s="3" t="str">
        <f>IF('参加申込一覧表(入力お願い致します）'!G27="","",10025&amp;" ")&amp;IF('参加申込一覧表(入力お願い致します）'!H27="","",10050&amp;" ")&amp;IF('参加申込一覧表(入力お願い致します）'!I27="","",10100&amp;" ")&amp;IF('参加申込一覧表(入力お願い致します）'!J27="","",10200&amp;" ")&amp;IF('参加申込一覧表(入力お願い致します）'!K27="","",20025&amp;" ")&amp;IF('参加申込一覧表(入力お願い致します）'!L27="","",20050&amp;" ")&amp;IF('参加申込一覧表(入力お願い致します）'!M27="","",20100&amp;" ")&amp;IF('参加申込一覧表(入力お願い致します）'!N27="","",20200&amp;" ")&amp;IF('参加申込一覧表(入力お願い致します）'!O27="","",30025&amp;" ")&amp;IF('参加申込一覧表(入力お願い致します）'!P27="","",30050&amp;" ")&amp;IF('参加申込一覧表(入力お願い致します）'!Q27="","",30100&amp;" ")&amp;IF('参加申込一覧表(入力お願い致します）'!R27="","",30200&amp;" ")&amp;IF('参加申込一覧表(入力お願い致します）'!S27="","",40025&amp;" ")&amp;IF('参加申込一覧表(入力お願い致します）'!T27="","",40050&amp;" ")&amp;IF('参加申込一覧表(入力お願い致します）'!U27="","",40100&amp;" ")&amp;IF('参加申込一覧表(入力お願い致します）'!V27="","",40200&amp;" ")&amp;IF('参加申込一覧表(入力お願い致します）'!W27="","",50100&amp;" ")&amp;IF('参加申込一覧表(入力お願い致します）'!X27="","",50200&amp;" ")</f>
        <v/>
      </c>
    </row>
    <row r="22" spans="1:26" x14ac:dyDescent="0.15">
      <c r="A22" s="1">
        <v>25</v>
      </c>
      <c r="B22" s="3"/>
      <c r="C22" s="3"/>
      <c r="D22" s="3" t="str">
        <f>IF('参加申込一覧表(入力お願い致します）'!B29="","",'参加申込一覧表(入力お願い致します）'!B29)</f>
        <v/>
      </c>
      <c r="E22" s="3" t="str">
        <f>ASC(PHONETIC('参加申込一覧表(入力お願い致します）'!C29))</f>
        <v/>
      </c>
      <c r="F22" s="7" t="str">
        <f>IF(D22="","",YEAR('参加申込一覧表(入力お願い致します）'!E29)&amp;IF(MONTH('参加申込一覧表(入力お願い致します）'!E29)&lt;10,0&amp;MONTH('参加申込一覧表(入力お願い致します）'!E29),MONTH('参加申込一覧表(入力お願い致します）'!E29))&amp;IF(DAY('参加申込一覧表(入力お願い致します）'!E29)&lt;10,0&amp;DAY('参加申込一覧表(入力お願い致します）'!E29),DAY('参加申込一覧表(入力お願い致します）'!E29)))</f>
        <v/>
      </c>
      <c r="G22" s="3"/>
      <c r="H22" s="3"/>
      <c r="I22" s="8" t="str">
        <f>IF(F22="","",IF(AND('参加申込一覧表(入力お願い致します）'!F29&gt;=18,'参加申込一覧表(入力お願い致します）'!F29&lt;=24),1,IF(AND('参加申込一覧表(入力お願い致します）'!F29&gt;=25,'参加申込一覧表(入力お願い致します）'!F29&lt;=29),2,IF(AND('参加申込一覧表(入力お願い致します）'!F29&gt;=30,'参加申込一覧表(入力お願い致します）'!F29&lt;=34),3,IF(AND('参加申込一覧表(入力お願い致します）'!F29&gt;=35,'参加申込一覧表(入力お願い致します）'!F29&lt;=39),4,IF(AND('参加申込一覧表(入力お願い致します）'!F29&gt;=40,'参加申込一覧表(入力お願い致します）'!F29&lt;=44),5,IF(AND('参加申込一覧表(入力お願い致します）'!F29&gt;=45,'参加申込一覧表(入力お願い致します）'!F29&lt;=49),6,IF(AND('参加申込一覧表(入力お願い致します）'!F29&gt;=50,'参加申込一覧表(入力お願い致します）'!F29&lt;=54),7,IF(AND('参加申込一覧表(入力お願い致します）'!F29&gt;=55,'参加申込一覧表(入力お願い致します）'!F29&lt;=59),8,IF(AND('参加申込一覧表(入力お願い致します）'!F29&gt;=60,'参加申込一覧表(入力お願い致します）'!F29&lt;=64),9,IF(AND('参加申込一覧表(入力お願い致します）'!F29&gt;=65,'参加申込一覧表(入力お願い致します）'!F29&lt;=69),10,IF(AND('参加申込一覧表(入力お願い致します）'!F29&gt;=70,'参加申込一覧表(入力お願い致します）'!F29&lt;=74),11,IF(AND('参加申込一覧表(入力お願い致します）'!F29&gt;=75,'参加申込一覧表(入力お願い致します）'!F29&lt;=79),12,13)))))))))))))</f>
        <v/>
      </c>
      <c r="J22" s="3"/>
      <c r="K22" s="4" t="str">
        <f>IF(D22="","",'参加申込一覧表(入力お願い致します）'!$K$2)</f>
        <v/>
      </c>
      <c r="L22" s="4" t="str">
        <f>IF(D22="","",ASC(PHONETIC('参加申込一覧表(入力お願い致します）'!$K$1)))</f>
        <v/>
      </c>
      <c r="M22" s="3"/>
      <c r="N22" s="3"/>
      <c r="O22" s="3"/>
      <c r="P22" s="3"/>
      <c r="Q22" s="3"/>
      <c r="R22" s="3"/>
      <c r="S22" s="9" t="str">
        <f>LEFT('参加申込一覧表(入力お願い致します）'!Z28,5)</f>
        <v/>
      </c>
      <c r="T22" s="9" t="str">
        <f>MID('参加申込一覧表(入力お願い致します）'!Z28,7,5)</f>
        <v/>
      </c>
      <c r="U22" s="3" t="str">
        <f>MID('参加申込一覧表(入力お願い致します）'!Z28,13,5)</f>
        <v/>
      </c>
      <c r="V22" s="3" t="str">
        <f>MID('参加申込一覧表(入力お願い致します）'!Z28,19,5)</f>
        <v/>
      </c>
      <c r="W22" s="3" t="str">
        <f>MID('参加申込一覧表(入力お願い致します）'!Z28,25,5)</f>
        <v/>
      </c>
      <c r="X22" s="3" t="str">
        <f>MID('参加申込一覧表(入力お願い致します）'!Z28,31,5)</f>
        <v/>
      </c>
      <c r="Y22" s="3" t="str">
        <f>MID('参加申込一覧表(入力お願い致します）'!Z28,37,5)</f>
        <v/>
      </c>
    </row>
    <row r="23" spans="1:26" x14ac:dyDescent="0.15">
      <c r="A23" s="1">
        <v>26</v>
      </c>
      <c r="B23" s="3"/>
      <c r="C23" s="3"/>
      <c r="D23" s="3" t="str">
        <f>IF('参加申込一覧表(入力お願い致します）'!B30="","",'参加申込一覧表(入力お願い致します）'!B30)</f>
        <v/>
      </c>
      <c r="E23" s="3" t="str">
        <f>ASC(PHONETIC('参加申込一覧表(入力お願い致します）'!C30))</f>
        <v/>
      </c>
      <c r="F23" s="7" t="str">
        <f>IF(D23="","",YEAR('参加申込一覧表(入力お願い致します）'!E30)&amp;IF(MONTH('参加申込一覧表(入力お願い致します）'!E30)&lt;10,0&amp;MONTH('参加申込一覧表(入力お願い致します）'!E30),MONTH('参加申込一覧表(入力お願い致します）'!E30))&amp;IF(DAY('参加申込一覧表(入力お願い致します）'!E30)&lt;10,0&amp;DAY('参加申込一覧表(入力お願い致します）'!E30),DAY('参加申込一覧表(入力お願い致します）'!E30)))</f>
        <v/>
      </c>
      <c r="G23" s="3"/>
      <c r="H23" s="3"/>
      <c r="I23" s="8" t="str">
        <f>IF(F23="","",IF(AND('参加申込一覧表(入力お願い致します）'!F30&gt;=18,'参加申込一覧表(入力お願い致します）'!F30&lt;=24),1,IF(AND('参加申込一覧表(入力お願い致します）'!F30&gt;=25,'参加申込一覧表(入力お願い致します）'!F30&lt;=29),2,IF(AND('参加申込一覧表(入力お願い致します）'!F30&gt;=30,'参加申込一覧表(入力お願い致します）'!F30&lt;=34),3,IF(AND('参加申込一覧表(入力お願い致します）'!F30&gt;=35,'参加申込一覧表(入力お願い致します）'!F30&lt;=39),4,IF(AND('参加申込一覧表(入力お願い致します）'!F30&gt;=40,'参加申込一覧表(入力お願い致します）'!F30&lt;=44),5,IF(AND('参加申込一覧表(入力お願い致します）'!F30&gt;=45,'参加申込一覧表(入力お願い致します）'!F30&lt;=49),6,IF(AND('参加申込一覧表(入力お願い致します）'!F30&gt;=50,'参加申込一覧表(入力お願い致します）'!F30&lt;=54),7,IF(AND('参加申込一覧表(入力お願い致します）'!F30&gt;=55,'参加申込一覧表(入力お願い致します）'!F30&lt;=59),8,IF(AND('参加申込一覧表(入力お願い致します）'!F30&gt;=60,'参加申込一覧表(入力お願い致します）'!F30&lt;=64),9,IF(AND('参加申込一覧表(入力お願い致します）'!F30&gt;=65,'参加申込一覧表(入力お願い致します）'!F30&lt;=69),10,IF(AND('参加申込一覧表(入力お願い致します）'!F30&gt;=70,'参加申込一覧表(入力お願い致します）'!F30&lt;=74),11,IF(AND('参加申込一覧表(入力お願い致します）'!F30&gt;=75,'参加申込一覧表(入力お願い致します）'!F30&lt;=79),12,13)))))))))))))</f>
        <v/>
      </c>
      <c r="J23" s="3"/>
      <c r="K23" s="4" t="str">
        <f>IF(D23="","",'参加申込一覧表(入力お願い致します）'!$K$2)</f>
        <v/>
      </c>
      <c r="L23" s="4" t="str">
        <f>IF(D23="","",ASC(PHONETIC('参加申込一覧表(入力お願い致します）'!$K$1)))</f>
        <v/>
      </c>
      <c r="M23" s="3"/>
      <c r="N23" s="3"/>
      <c r="O23" s="3"/>
      <c r="P23" s="3"/>
      <c r="Q23" s="3"/>
      <c r="R23" s="3"/>
      <c r="S23" s="9" t="str">
        <f>LEFT('参加申込一覧表(入力お願い致します）'!Z29,5)</f>
        <v/>
      </c>
      <c r="T23" s="9" t="str">
        <f>MID('参加申込一覧表(入力お願い致します）'!Z29,7,5)</f>
        <v/>
      </c>
      <c r="U23" s="3" t="str">
        <f>MID('参加申込一覧表(入力お願い致します）'!Z29,13,5)</f>
        <v/>
      </c>
      <c r="V23" s="3" t="str">
        <f>MID('参加申込一覧表(入力お願い致します）'!Z29,19,5)</f>
        <v/>
      </c>
      <c r="W23" s="3" t="str">
        <f>MID('参加申込一覧表(入力お願い致します）'!Z29,25,5)</f>
        <v/>
      </c>
      <c r="X23" s="3" t="str">
        <f>MID('参加申込一覧表(入力お願い致します）'!Z29,31,5)</f>
        <v/>
      </c>
      <c r="Y23" s="3" t="str">
        <f>MID('参加申込一覧表(入力お願い致します）'!Z29,37,5)</f>
        <v/>
      </c>
    </row>
    <row r="24" spans="1:26" ht="13.5" customHeight="1" x14ac:dyDescent="0.15">
      <c r="A24" s="1">
        <v>27</v>
      </c>
      <c r="B24" s="3"/>
      <c r="C24" s="3"/>
      <c r="D24" s="3" t="str">
        <f>IF('参加申込一覧表(入力お願い致します）'!B31="","",'参加申込一覧表(入力お願い致します）'!B31)</f>
        <v/>
      </c>
      <c r="E24" s="3" t="str">
        <f>ASC(PHONETIC('参加申込一覧表(入力お願い致します）'!C31))</f>
        <v/>
      </c>
      <c r="F24" s="7" t="str">
        <f>IF(D24="","",YEAR('参加申込一覧表(入力お願い致します）'!E31)&amp;IF(MONTH('参加申込一覧表(入力お願い致します）'!E31)&lt;10,0&amp;MONTH('参加申込一覧表(入力お願い致します）'!E31),MONTH('参加申込一覧表(入力お願い致します）'!E31))&amp;IF(DAY('参加申込一覧表(入力お願い致します）'!E31)&lt;10,0&amp;DAY('参加申込一覧表(入力お願い致します）'!E31),DAY('参加申込一覧表(入力お願い致します）'!E31)))</f>
        <v/>
      </c>
      <c r="G24" s="3"/>
      <c r="H24" s="3"/>
      <c r="I24" s="8" t="str">
        <f>IF(F24="","",IF(AND('参加申込一覧表(入力お願い致します）'!F31&gt;=18,'参加申込一覧表(入力お願い致します）'!F31&lt;=24),1,IF(AND('参加申込一覧表(入力お願い致します）'!F31&gt;=25,'参加申込一覧表(入力お願い致します）'!F31&lt;=29),2,IF(AND('参加申込一覧表(入力お願い致します）'!F31&gt;=30,'参加申込一覧表(入力お願い致します）'!F31&lt;=34),3,IF(AND('参加申込一覧表(入力お願い致します）'!F31&gt;=35,'参加申込一覧表(入力お願い致します）'!F31&lt;=39),4,IF(AND('参加申込一覧表(入力お願い致します）'!F31&gt;=40,'参加申込一覧表(入力お願い致します）'!F31&lt;=44),5,IF(AND('参加申込一覧表(入力お願い致します）'!F31&gt;=45,'参加申込一覧表(入力お願い致します）'!F31&lt;=49),6,IF(AND('参加申込一覧表(入力お願い致します）'!F31&gt;=50,'参加申込一覧表(入力お願い致します）'!F31&lt;=54),7,IF(AND('参加申込一覧表(入力お願い致します）'!F31&gt;=55,'参加申込一覧表(入力お願い致します）'!F31&lt;=59),8,IF(AND('参加申込一覧表(入力お願い致します）'!F31&gt;=60,'参加申込一覧表(入力お願い致します）'!F31&lt;=64),9,IF(AND('参加申込一覧表(入力お願い致します）'!F31&gt;=65,'参加申込一覧表(入力お願い致します）'!F31&lt;=69),10,IF(AND('参加申込一覧表(入力お願い致します）'!F31&gt;=70,'参加申込一覧表(入力お願い致します）'!F31&lt;=74),11,IF(AND('参加申込一覧表(入力お願い致します）'!F31&gt;=75,'参加申込一覧表(入力お願い致します）'!F31&lt;=79),12,13)))))))))))))</f>
        <v/>
      </c>
      <c r="J24" s="3"/>
      <c r="K24" s="4" t="str">
        <f>IF(D24="","",'参加申込一覧表(入力お願い致します）'!$K$2)</f>
        <v/>
      </c>
      <c r="L24" s="4" t="str">
        <f>IF(D24="","",ASC(PHONETIC('参加申込一覧表(入力お願い致します）'!$K$1)))</f>
        <v/>
      </c>
      <c r="M24" s="3"/>
      <c r="N24" s="3"/>
      <c r="O24" s="3"/>
      <c r="P24" s="3"/>
      <c r="Q24" s="3"/>
      <c r="R24" s="3"/>
      <c r="S24" s="9" t="str">
        <f>LEFT('参加申込一覧表(入力お願い致します）'!Z30,5)</f>
        <v/>
      </c>
      <c r="T24" s="9" t="str">
        <f>MID('参加申込一覧表(入力お願い致します）'!Z30,7,5)</f>
        <v/>
      </c>
      <c r="U24" s="3" t="str">
        <f>MID('参加申込一覧表(入力お願い致します）'!Z30,13,5)</f>
        <v/>
      </c>
      <c r="V24" s="3" t="str">
        <f>MID('参加申込一覧表(入力お願い致します）'!Z30,19,5)</f>
        <v/>
      </c>
      <c r="W24" s="3" t="str">
        <f>MID('参加申込一覧表(入力お願い致します）'!Z30,25,5)</f>
        <v/>
      </c>
      <c r="X24" s="3" t="str">
        <f>MID('参加申込一覧表(入力お願い致します）'!Z30,31,5)</f>
        <v/>
      </c>
      <c r="Y24" s="3" t="str">
        <f>MID('参加申込一覧表(入力お願い致します）'!Z30,37,5)</f>
        <v/>
      </c>
    </row>
    <row r="25" spans="1:26" ht="13.5" customHeight="1" x14ac:dyDescent="0.15">
      <c r="A25" s="1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6" x14ac:dyDescent="0.15">
      <c r="A26" s="1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6" ht="13.5" customHeight="1" x14ac:dyDescent="0.15">
      <c r="A27" s="1">
        <v>30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6" ht="13.5" customHeight="1" x14ac:dyDescent="0.15">
      <c r="A28" s="1">
        <v>31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6" ht="13.5" customHeight="1" x14ac:dyDescent="0.15">
      <c r="A29" s="1">
        <v>32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6" ht="13.5" customHeight="1" x14ac:dyDescent="0.15">
      <c r="A30" s="1">
        <v>33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6" x14ac:dyDescent="0.15">
      <c r="A31" s="1">
        <v>34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6" x14ac:dyDescent="0.15">
      <c r="A32" s="1">
        <v>35</v>
      </c>
      <c r="B32" s="3"/>
      <c r="C32" s="3"/>
      <c r="D32" s="3"/>
      <c r="E32" s="3"/>
      <c r="F32" s="3"/>
      <c r="G32" s="3"/>
      <c r="H32" s="3"/>
      <c r="I32" s="3"/>
      <c r="J32" s="3"/>
      <c r="K32" s="4"/>
      <c r="L32" s="4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3.5" customHeight="1" x14ac:dyDescent="0.15">
      <c r="A33" s="1">
        <v>36</v>
      </c>
      <c r="B33" s="3"/>
      <c r="C33" s="3"/>
      <c r="D33" s="3"/>
      <c r="E33" s="3"/>
      <c r="F33" s="3"/>
      <c r="G33" s="3"/>
      <c r="H33" s="3"/>
      <c r="I33" s="3"/>
      <c r="J33" s="3"/>
      <c r="K33" s="4"/>
      <c r="L33" s="4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x14ac:dyDescent="0.15">
      <c r="A34" s="1">
        <v>37</v>
      </c>
      <c r="B34" s="3"/>
      <c r="C34" s="3"/>
      <c r="D34" s="3"/>
      <c r="E34" s="3"/>
      <c r="F34" s="3"/>
      <c r="G34" s="3"/>
      <c r="H34" s="3"/>
      <c r="I34" s="3"/>
      <c r="J34" s="3"/>
      <c r="K34" s="4"/>
      <c r="L34" s="4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x14ac:dyDescent="0.15">
      <c r="A35" s="1">
        <v>38</v>
      </c>
      <c r="B35" s="3"/>
      <c r="C35" s="3"/>
      <c r="D35" s="3"/>
      <c r="E35" s="3"/>
      <c r="F35" s="3"/>
      <c r="G35" s="3"/>
      <c r="H35" s="3"/>
      <c r="I35" s="3"/>
      <c r="J35" s="3"/>
      <c r="K35" s="4"/>
      <c r="L35" s="4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x14ac:dyDescent="0.15">
      <c r="A36" s="1">
        <v>39</v>
      </c>
      <c r="B36" s="3"/>
      <c r="C36" s="3"/>
      <c r="D36" s="3"/>
      <c r="E36" s="3"/>
      <c r="F36" s="3"/>
      <c r="G36" s="3"/>
      <c r="H36" s="3"/>
      <c r="I36" s="3"/>
      <c r="J36" s="3"/>
      <c r="K36" s="4"/>
      <c r="L36" s="4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3.5" customHeight="1" x14ac:dyDescent="0.15">
      <c r="A37" s="1">
        <v>40</v>
      </c>
      <c r="B37" s="3"/>
      <c r="C37" s="3"/>
      <c r="D37" s="3"/>
      <c r="E37" s="3"/>
      <c r="F37" s="3"/>
      <c r="G37" s="3"/>
      <c r="H37" s="3"/>
      <c r="I37" s="3"/>
      <c r="J37" s="3"/>
      <c r="K37" s="4"/>
      <c r="L37" s="4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3.5" customHeight="1" x14ac:dyDescent="0.15">
      <c r="A38" s="1">
        <v>41</v>
      </c>
      <c r="B38" s="3"/>
      <c r="C38" s="3"/>
      <c r="D38" s="3"/>
      <c r="E38" s="3"/>
      <c r="F38" s="3"/>
      <c r="G38" s="3"/>
      <c r="H38" s="3"/>
      <c r="I38" s="3"/>
      <c r="J38" s="3"/>
      <c r="K38" s="4"/>
      <c r="L38" s="4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3.5" customHeight="1" x14ac:dyDescent="0.15">
      <c r="A39" s="1">
        <v>42</v>
      </c>
      <c r="B39" s="3"/>
      <c r="C39" s="3"/>
      <c r="D39" s="3"/>
      <c r="E39" s="3"/>
      <c r="F39" s="3"/>
      <c r="G39" s="3"/>
      <c r="H39" s="3"/>
      <c r="I39" s="3"/>
      <c r="J39" s="3"/>
      <c r="K39" s="4"/>
      <c r="L39" s="4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x14ac:dyDescent="0.15">
      <c r="A40" s="1">
        <v>43</v>
      </c>
      <c r="B40" s="3"/>
      <c r="C40" s="3"/>
      <c r="D40" s="3"/>
      <c r="E40" s="3"/>
      <c r="F40" s="3"/>
      <c r="G40" s="3"/>
      <c r="H40" s="3"/>
      <c r="I40" s="3"/>
      <c r="J40" s="3"/>
      <c r="K40" s="4"/>
      <c r="L40" s="4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x14ac:dyDescent="0.15">
      <c r="A41" s="1">
        <v>44</v>
      </c>
      <c r="B41" s="3"/>
      <c r="C41" s="3"/>
      <c r="D41" s="3"/>
      <c r="E41" s="3"/>
      <c r="F41" s="3"/>
      <c r="G41" s="3"/>
      <c r="H41" s="3"/>
      <c r="I41" s="3"/>
      <c r="J41" s="3"/>
      <c r="K41" s="4"/>
      <c r="L41" s="4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3.5" customHeight="1" x14ac:dyDescent="0.15">
      <c r="A42" s="1">
        <v>45</v>
      </c>
      <c r="B42" s="3"/>
      <c r="C42" s="3"/>
      <c r="D42" s="3"/>
      <c r="E42" s="3"/>
      <c r="F42" s="3"/>
      <c r="G42" s="3"/>
      <c r="H42" s="3"/>
      <c r="I42" s="3"/>
      <c r="J42" s="3"/>
      <c r="K42" s="4"/>
      <c r="L42" s="4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3.5" customHeight="1" x14ac:dyDescent="0.15">
      <c r="A43" s="1">
        <v>46</v>
      </c>
      <c r="B43" s="3"/>
      <c r="C43" s="3"/>
      <c r="D43" s="3"/>
      <c r="E43" s="3"/>
      <c r="F43" s="3"/>
      <c r="G43" s="3"/>
      <c r="H43" s="3"/>
      <c r="I43" s="3"/>
      <c r="J43" s="3"/>
      <c r="K43" s="4"/>
      <c r="L43" s="4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3.5" customHeight="1" x14ac:dyDescent="0.15">
      <c r="A44" s="1">
        <v>47</v>
      </c>
      <c r="B44" s="3"/>
      <c r="C44" s="3"/>
      <c r="D44" s="3"/>
      <c r="E44" s="3"/>
      <c r="F44" s="3"/>
      <c r="G44" s="3"/>
      <c r="H44" s="3"/>
      <c r="I44" s="3"/>
      <c r="J44" s="3"/>
      <c r="K44" s="4"/>
      <c r="L44" s="4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3.5" customHeight="1" x14ac:dyDescent="0.15">
      <c r="A45" s="1">
        <v>48</v>
      </c>
      <c r="B45" s="3"/>
      <c r="C45" s="3"/>
      <c r="D45" s="3"/>
      <c r="E45" s="6"/>
      <c r="F45" s="3"/>
      <c r="G45" s="3"/>
      <c r="H45" s="3"/>
      <c r="I45" s="3"/>
      <c r="J45" s="3"/>
      <c r="K45" s="4"/>
      <c r="L45" s="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3.5" customHeight="1" x14ac:dyDescent="0.15">
      <c r="A46" s="1">
        <v>49</v>
      </c>
      <c r="B46" s="3"/>
      <c r="C46" s="3"/>
      <c r="D46" s="3"/>
      <c r="E46" s="3"/>
      <c r="F46" s="3"/>
      <c r="G46" s="3"/>
      <c r="H46" s="3"/>
      <c r="I46" s="3"/>
      <c r="J46" s="3"/>
      <c r="K46" s="4"/>
      <c r="L46" s="4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3.5" customHeight="1" x14ac:dyDescent="0.15">
      <c r="A47" s="1">
        <v>50</v>
      </c>
      <c r="B47" s="3"/>
      <c r="C47" s="3"/>
      <c r="D47" s="3"/>
      <c r="E47" s="3"/>
      <c r="F47" s="3"/>
      <c r="G47" s="3"/>
      <c r="H47" s="3"/>
      <c r="I47" s="3"/>
      <c r="J47" s="3"/>
      <c r="K47" s="4"/>
      <c r="L47" s="4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3.5" customHeight="1" x14ac:dyDescent="0.15">
      <c r="A48" s="1">
        <v>51</v>
      </c>
      <c r="B48" s="3"/>
      <c r="C48" s="3"/>
      <c r="D48" s="3"/>
      <c r="E48" s="3"/>
      <c r="F48" s="3"/>
      <c r="G48" s="3"/>
      <c r="H48" s="3"/>
      <c r="I48" s="3"/>
      <c r="J48" s="3"/>
      <c r="K48" s="4"/>
      <c r="L48" s="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3.5" customHeight="1" x14ac:dyDescent="0.15">
      <c r="A49" s="1">
        <v>52</v>
      </c>
      <c r="B49" s="3"/>
      <c r="C49" s="3"/>
      <c r="D49" s="3"/>
      <c r="E49" s="3"/>
      <c r="F49" s="3"/>
      <c r="G49" s="3"/>
      <c r="H49" s="3"/>
      <c r="I49" s="3"/>
      <c r="J49" s="3"/>
      <c r="K49" s="4"/>
      <c r="L49" s="4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3.5" customHeight="1" x14ac:dyDescent="0.15">
      <c r="A50" s="1">
        <v>53</v>
      </c>
      <c r="B50" s="3"/>
      <c r="C50" s="3"/>
      <c r="D50" s="3"/>
      <c r="E50" s="3"/>
      <c r="F50" s="3"/>
      <c r="G50" s="3"/>
      <c r="H50" s="3"/>
      <c r="I50" s="3"/>
      <c r="J50" s="3"/>
      <c r="K50" s="4"/>
      <c r="L50" s="4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3.5" customHeight="1" x14ac:dyDescent="0.15">
      <c r="A51" s="1">
        <v>54</v>
      </c>
      <c r="B51" s="3"/>
      <c r="C51" s="3"/>
      <c r="D51" s="3"/>
      <c r="E51" s="3"/>
      <c r="F51" s="3"/>
      <c r="G51" s="3"/>
      <c r="H51" s="3"/>
      <c r="I51" s="3"/>
      <c r="J51" s="3"/>
      <c r="K51" s="4"/>
      <c r="L51" s="4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3.5" customHeight="1" x14ac:dyDescent="0.15">
      <c r="A52" s="1">
        <v>55</v>
      </c>
      <c r="B52" s="3"/>
      <c r="C52" s="3"/>
      <c r="D52" s="3"/>
      <c r="E52" s="3"/>
      <c r="F52" s="3"/>
      <c r="G52" s="3"/>
      <c r="H52" s="3"/>
      <c r="I52" s="3"/>
      <c r="J52" s="3"/>
      <c r="K52" s="4"/>
      <c r="L52" s="4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3.5" customHeight="1" x14ac:dyDescent="0.15">
      <c r="A53" s="1">
        <v>56</v>
      </c>
      <c r="B53" s="3"/>
      <c r="C53" s="3"/>
      <c r="D53" s="3"/>
      <c r="E53" s="3"/>
      <c r="F53" s="3"/>
      <c r="G53" s="3"/>
      <c r="H53" s="3"/>
      <c r="I53" s="3"/>
      <c r="J53" s="3"/>
      <c r="K53" s="4"/>
      <c r="L53" s="4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3.5" customHeight="1" x14ac:dyDescent="0.15">
      <c r="A54" s="1">
        <v>57</v>
      </c>
      <c r="B54" s="3"/>
      <c r="C54" s="3"/>
      <c r="D54" s="3"/>
      <c r="E54" s="3"/>
      <c r="F54" s="3"/>
      <c r="G54" s="3"/>
      <c r="H54" s="3"/>
      <c r="I54" s="3"/>
      <c r="J54" s="3"/>
      <c r="K54" s="4"/>
      <c r="L54" s="4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x14ac:dyDescent="0.15">
      <c r="A55" s="1">
        <v>58</v>
      </c>
      <c r="B55" s="3"/>
      <c r="C55" s="3"/>
      <c r="D55" s="3"/>
      <c r="E55" s="3"/>
      <c r="F55" s="3"/>
      <c r="G55" s="3"/>
      <c r="H55" s="3"/>
      <c r="I55" s="3"/>
      <c r="J55" s="3"/>
      <c r="K55" s="4"/>
      <c r="L55" s="4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3.5" customHeight="1" x14ac:dyDescent="0.15">
      <c r="A56" s="1">
        <v>59</v>
      </c>
      <c r="B56" s="3"/>
      <c r="C56" s="3"/>
      <c r="D56" s="3"/>
      <c r="E56" s="3"/>
      <c r="F56" s="3"/>
      <c r="G56" s="3"/>
      <c r="H56" s="3"/>
      <c r="I56" s="3"/>
      <c r="J56" s="3"/>
      <c r="K56" s="4"/>
      <c r="L56" s="4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3.5" customHeight="1" x14ac:dyDescent="0.15">
      <c r="A57" s="1">
        <v>60</v>
      </c>
      <c r="B57" s="3"/>
      <c r="C57" s="3"/>
      <c r="D57" s="3"/>
      <c r="E57" s="3"/>
      <c r="F57" s="3"/>
      <c r="G57" s="3"/>
      <c r="H57" s="3"/>
      <c r="I57" s="3"/>
      <c r="J57" s="3"/>
      <c r="K57" s="4"/>
      <c r="L57" s="4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3.5" customHeight="1" x14ac:dyDescent="0.15">
      <c r="A58" s="1">
        <v>61</v>
      </c>
      <c r="B58" s="3"/>
      <c r="C58" s="3"/>
      <c r="D58" s="3"/>
      <c r="E58" s="3"/>
      <c r="F58" s="3"/>
      <c r="G58" s="3"/>
      <c r="H58" s="3"/>
      <c r="I58" s="3"/>
      <c r="J58" s="3"/>
      <c r="K58" s="4"/>
      <c r="L58" s="4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3.5" customHeight="1" x14ac:dyDescent="0.15">
      <c r="A59" s="1">
        <v>62</v>
      </c>
      <c r="B59" s="3"/>
      <c r="C59" s="3"/>
      <c r="D59" s="5"/>
      <c r="E59" s="5"/>
      <c r="F59" s="5"/>
      <c r="G59" s="5"/>
      <c r="H59" s="5"/>
      <c r="I59" s="3"/>
      <c r="J59" s="5"/>
      <c r="K59" s="4"/>
      <c r="L59" s="5"/>
      <c r="M59" s="5"/>
      <c r="N59" s="5"/>
      <c r="O59" s="5"/>
      <c r="P59" s="5"/>
      <c r="Q59" s="5"/>
      <c r="R59" s="5"/>
      <c r="S59" s="5"/>
      <c r="T59" s="5"/>
      <c r="U59" s="3"/>
      <c r="V59" s="3"/>
      <c r="W59" s="3"/>
      <c r="X59" s="3"/>
      <c r="Y59" s="3"/>
    </row>
    <row r="60" spans="1:25" ht="13.5" customHeight="1" x14ac:dyDescent="0.15">
      <c r="A60" s="1">
        <v>63</v>
      </c>
      <c r="B60" s="3"/>
      <c r="C60" s="3"/>
      <c r="D60" s="3"/>
      <c r="E60" s="3"/>
      <c r="F60" s="3"/>
      <c r="G60" s="3"/>
      <c r="H60" s="3"/>
      <c r="I60" s="3"/>
      <c r="J60" s="3"/>
      <c r="K60" s="4"/>
      <c r="L60" s="4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x14ac:dyDescent="0.15">
      <c r="A61" s="1">
        <v>64</v>
      </c>
      <c r="B61" s="3"/>
      <c r="C61" s="3"/>
      <c r="D61" s="3"/>
      <c r="E61" s="3"/>
      <c r="F61" s="3"/>
      <c r="G61" s="3"/>
      <c r="H61" s="3"/>
      <c r="I61" s="3"/>
      <c r="J61" s="3"/>
      <c r="K61" s="4"/>
      <c r="L61" s="4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3.5" customHeight="1" x14ac:dyDescent="0.15">
      <c r="A62" s="1">
        <v>65</v>
      </c>
      <c r="B62" s="3"/>
      <c r="C62" s="3"/>
      <c r="D62" s="3"/>
      <c r="E62" s="3"/>
      <c r="F62" s="3"/>
      <c r="G62" s="3"/>
      <c r="H62" s="3"/>
      <c r="I62" s="3"/>
      <c r="J62" s="3"/>
      <c r="K62" s="4"/>
      <c r="L62" s="4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3.5" customHeight="1" x14ac:dyDescent="0.15">
      <c r="A63" s="1">
        <v>66</v>
      </c>
      <c r="B63" s="3"/>
      <c r="C63" s="3"/>
      <c r="D63" s="3"/>
      <c r="E63" s="3"/>
      <c r="F63" s="3"/>
      <c r="G63" s="3"/>
      <c r="H63" s="3"/>
      <c r="I63" s="3"/>
      <c r="J63" s="3"/>
      <c r="K63" s="4"/>
      <c r="L63" s="4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3.5" customHeight="1" x14ac:dyDescent="0.15">
      <c r="A64" s="1">
        <v>67</v>
      </c>
      <c r="B64" s="3"/>
      <c r="C64" s="3"/>
      <c r="D64" s="3"/>
      <c r="E64" s="3"/>
      <c r="F64" s="3"/>
      <c r="G64" s="3"/>
      <c r="H64" s="3"/>
      <c r="I64" s="3"/>
      <c r="J64" s="3"/>
      <c r="K64" s="4"/>
      <c r="L64" s="4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3.5" customHeight="1" x14ac:dyDescent="0.15">
      <c r="A65" s="1">
        <v>68</v>
      </c>
      <c r="B65" s="3"/>
      <c r="C65" s="3"/>
      <c r="D65" s="3"/>
      <c r="E65" s="3"/>
      <c r="F65" s="3"/>
      <c r="G65" s="3"/>
      <c r="H65" s="3"/>
      <c r="I65" s="3"/>
      <c r="J65" s="3"/>
      <c r="K65" s="4"/>
      <c r="L65" s="4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3.5" customHeight="1" x14ac:dyDescent="0.15">
      <c r="A66" s="1">
        <v>69</v>
      </c>
      <c r="B66" s="3"/>
      <c r="C66" s="3"/>
      <c r="D66" s="3"/>
      <c r="E66" s="3"/>
      <c r="F66" s="3"/>
      <c r="G66" s="3"/>
      <c r="H66" s="3"/>
      <c r="I66" s="3"/>
      <c r="J66" s="3"/>
      <c r="K66" s="4"/>
      <c r="L66" s="4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3.5" customHeight="1" x14ac:dyDescent="0.15">
      <c r="A67" s="1">
        <v>70</v>
      </c>
      <c r="B67" s="3"/>
      <c r="C67" s="3"/>
      <c r="D67" s="3"/>
      <c r="E67" s="3"/>
      <c r="F67" s="3"/>
      <c r="G67" s="3"/>
      <c r="H67" s="3"/>
      <c r="I67" s="3"/>
      <c r="J67" s="3"/>
      <c r="K67" s="4"/>
      <c r="L67" s="4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3.5" customHeight="1" x14ac:dyDescent="0.15">
      <c r="A68" s="1">
        <v>71</v>
      </c>
      <c r="B68" s="3"/>
      <c r="C68" s="3"/>
      <c r="D68" s="3"/>
      <c r="E68" s="3"/>
      <c r="F68" s="3"/>
      <c r="G68" s="3"/>
      <c r="H68" s="3"/>
      <c r="I68" s="3"/>
      <c r="J68" s="3"/>
      <c r="K68" s="4"/>
      <c r="L68" s="4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3.5" customHeight="1" x14ac:dyDescent="0.15">
      <c r="A69" s="1">
        <v>72</v>
      </c>
      <c r="B69" s="3"/>
      <c r="C69" s="3"/>
      <c r="D69" s="3"/>
      <c r="E69" s="3"/>
      <c r="F69" s="3"/>
      <c r="G69" s="3"/>
      <c r="H69" s="3"/>
      <c r="I69" s="3"/>
      <c r="J69" s="3"/>
      <c r="K69" s="4"/>
      <c r="L69" s="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3.5" customHeight="1" x14ac:dyDescent="0.15">
      <c r="A70" s="1">
        <v>73</v>
      </c>
      <c r="B70" s="3"/>
      <c r="C70" s="3"/>
      <c r="D70" s="3"/>
      <c r="E70" s="3"/>
      <c r="F70" s="3"/>
      <c r="G70" s="3"/>
      <c r="H70" s="3"/>
      <c r="I70" s="3"/>
      <c r="J70" s="3"/>
      <c r="K70" s="4"/>
      <c r="L70" s="4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3.5" customHeight="1" x14ac:dyDescent="0.15">
      <c r="A71" s="1">
        <v>74</v>
      </c>
      <c r="B71" s="3"/>
      <c r="C71" s="3"/>
      <c r="D71" s="3"/>
      <c r="E71" s="3"/>
      <c r="F71" s="3"/>
      <c r="G71" s="3"/>
      <c r="H71" s="3"/>
      <c r="I71" s="3"/>
      <c r="J71" s="3"/>
      <c r="K71" s="4"/>
      <c r="L71" s="4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3.5" customHeight="1" x14ac:dyDescent="0.15">
      <c r="A72" s="1">
        <v>75</v>
      </c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3.5" customHeight="1" x14ac:dyDescent="0.15">
      <c r="A73" s="1">
        <v>76</v>
      </c>
      <c r="B73" s="3"/>
      <c r="C73" s="3"/>
      <c r="D73" s="3"/>
      <c r="E73" s="3"/>
      <c r="F73" s="3"/>
      <c r="G73" s="3"/>
      <c r="H73" s="3"/>
      <c r="I73" s="3"/>
      <c r="J73" s="3"/>
      <c r="K73" s="4"/>
      <c r="L73" s="4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3.5" customHeight="1" x14ac:dyDescent="0.15">
      <c r="A74" s="1">
        <v>77</v>
      </c>
      <c r="B74" s="3"/>
      <c r="C74" s="3"/>
      <c r="D74" s="3"/>
      <c r="E74" s="3"/>
      <c r="F74" s="3"/>
      <c r="G74" s="3"/>
      <c r="H74" s="3"/>
      <c r="I74" s="3"/>
      <c r="J74" s="3"/>
      <c r="K74" s="4"/>
      <c r="L74" s="4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3.5" customHeight="1" x14ac:dyDescent="0.15">
      <c r="A75" s="1">
        <v>78</v>
      </c>
      <c r="B75" s="3"/>
      <c r="C75" s="3"/>
      <c r="D75" s="3"/>
      <c r="E75" s="3"/>
      <c r="F75" s="3"/>
      <c r="G75" s="3"/>
      <c r="H75" s="3"/>
      <c r="I75" s="3"/>
      <c r="J75" s="3"/>
      <c r="K75" s="4"/>
      <c r="L75" s="4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3.5" customHeight="1" x14ac:dyDescent="0.15">
      <c r="A76" s="1">
        <v>79</v>
      </c>
      <c r="B76" s="3"/>
      <c r="C76" s="3"/>
      <c r="D76" s="3"/>
      <c r="E76" s="3"/>
      <c r="F76" s="3"/>
      <c r="G76" s="3"/>
      <c r="H76" s="3"/>
      <c r="I76" s="3"/>
      <c r="J76" s="3"/>
      <c r="K76" s="4"/>
      <c r="L76" s="4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3.5" customHeight="1" x14ac:dyDescent="0.15">
      <c r="A77" s="1">
        <v>80</v>
      </c>
      <c r="B77" s="3"/>
      <c r="C77" s="3"/>
      <c r="D77" s="3"/>
      <c r="E77" s="3"/>
      <c r="F77" s="3"/>
      <c r="G77" s="3"/>
      <c r="H77" s="3"/>
      <c r="I77" s="3"/>
      <c r="J77" s="3"/>
      <c r="K77" s="4"/>
      <c r="L77" s="4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3.5" customHeight="1" x14ac:dyDescent="0.15">
      <c r="A78" s="1">
        <v>81</v>
      </c>
      <c r="B78" s="3"/>
      <c r="C78" s="3"/>
      <c r="D78" s="3"/>
      <c r="E78" s="3"/>
      <c r="F78" s="3"/>
      <c r="G78" s="3"/>
      <c r="H78" s="3"/>
      <c r="I78" s="3"/>
      <c r="J78" s="3"/>
      <c r="K78" s="4"/>
      <c r="L78" s="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3.5" customHeight="1" x14ac:dyDescent="0.15">
      <c r="A79" s="1">
        <v>82</v>
      </c>
      <c r="B79" s="3"/>
      <c r="C79" s="3"/>
      <c r="D79" s="3"/>
      <c r="E79" s="3"/>
      <c r="F79" s="3"/>
      <c r="G79" s="3"/>
      <c r="H79" s="3"/>
      <c r="I79" s="3"/>
      <c r="J79" s="3"/>
      <c r="K79" s="4"/>
      <c r="L79" s="4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3.5" customHeight="1" x14ac:dyDescent="0.15">
      <c r="A80" s="1">
        <v>83</v>
      </c>
      <c r="B80" s="3"/>
      <c r="C80" s="3"/>
      <c r="D80" s="3"/>
      <c r="E80" s="3"/>
      <c r="F80" s="3"/>
      <c r="G80" s="3"/>
      <c r="H80" s="3"/>
      <c r="I80" s="3"/>
      <c r="J80" s="3"/>
      <c r="K80" s="4"/>
      <c r="L80" s="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3.5" customHeight="1" x14ac:dyDescent="0.15">
      <c r="A81" s="1">
        <v>84</v>
      </c>
      <c r="B81" s="3"/>
      <c r="C81" s="3"/>
      <c r="D81" s="3"/>
      <c r="E81" s="3"/>
      <c r="F81" s="3"/>
      <c r="G81" s="3"/>
      <c r="H81" s="3"/>
      <c r="I81" s="3"/>
      <c r="J81" s="3"/>
      <c r="K81" s="4"/>
      <c r="L81" s="4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3.5" customHeight="1" x14ac:dyDescent="0.15">
      <c r="A82" s="1">
        <v>85</v>
      </c>
      <c r="B82" s="3"/>
      <c r="C82" s="3"/>
      <c r="D82" s="3"/>
      <c r="E82" s="3"/>
      <c r="F82" s="3"/>
      <c r="G82" s="3"/>
      <c r="H82" s="3"/>
      <c r="I82" s="3"/>
      <c r="J82" s="3"/>
      <c r="K82" s="4"/>
      <c r="L82" s="4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3.5" customHeight="1" x14ac:dyDescent="0.15">
      <c r="A83" s="1">
        <v>86</v>
      </c>
      <c r="B83" s="3"/>
      <c r="C83" s="3"/>
      <c r="D83" s="3"/>
      <c r="E83" s="3"/>
      <c r="F83" s="3"/>
      <c r="G83" s="3"/>
      <c r="H83" s="3"/>
      <c r="I83" s="3"/>
      <c r="J83" s="3"/>
      <c r="K83" s="4"/>
      <c r="L83" s="4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3.5" customHeight="1" x14ac:dyDescent="0.15">
      <c r="A84" s="1">
        <v>87</v>
      </c>
      <c r="B84" s="3"/>
      <c r="C84" s="3"/>
      <c r="D84" s="3"/>
      <c r="E84" s="3"/>
      <c r="F84" s="3"/>
      <c r="G84" s="3"/>
      <c r="H84" s="3"/>
      <c r="I84" s="3"/>
      <c r="J84" s="3"/>
      <c r="K84" s="4"/>
      <c r="L84" s="4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3.5" customHeight="1" x14ac:dyDescent="0.15">
      <c r="A85" s="1">
        <v>88</v>
      </c>
      <c r="B85" s="3"/>
      <c r="C85" s="3"/>
      <c r="D85" s="3"/>
      <c r="E85" s="3"/>
      <c r="F85" s="3"/>
      <c r="G85" s="3"/>
      <c r="H85" s="3"/>
      <c r="I85" s="3"/>
      <c r="J85" s="3"/>
      <c r="K85" s="4"/>
      <c r="L85" s="4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3.5" customHeight="1" x14ac:dyDescent="0.15">
      <c r="A86" s="1">
        <v>89</v>
      </c>
      <c r="B86" s="3"/>
      <c r="C86" s="3"/>
      <c r="D86" s="3"/>
      <c r="E86" s="3"/>
      <c r="F86" s="3"/>
      <c r="G86" s="3"/>
      <c r="H86" s="3"/>
      <c r="I86" s="3"/>
      <c r="J86" s="3"/>
      <c r="K86" s="4"/>
      <c r="L86" s="4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3.5" customHeight="1" x14ac:dyDescent="0.15">
      <c r="A87" s="1">
        <v>90</v>
      </c>
      <c r="B87" s="3"/>
      <c r="C87" s="3"/>
      <c r="D87" s="3"/>
      <c r="E87" s="3"/>
      <c r="F87" s="3"/>
      <c r="G87" s="3"/>
      <c r="H87" s="3"/>
      <c r="I87" s="3"/>
      <c r="J87" s="3"/>
      <c r="K87" s="4"/>
      <c r="L87" s="4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3.5" customHeight="1" x14ac:dyDescent="0.15">
      <c r="A88" s="1">
        <v>91</v>
      </c>
      <c r="B88" s="3"/>
      <c r="C88" s="3"/>
      <c r="D88" s="3"/>
      <c r="E88" s="3"/>
      <c r="F88" s="3"/>
      <c r="G88" s="3"/>
      <c r="H88" s="3"/>
      <c r="I88" s="3"/>
      <c r="J88" s="3"/>
      <c r="K88" s="4"/>
      <c r="L88" s="4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3.5" customHeight="1" x14ac:dyDescent="0.15">
      <c r="A89" s="1">
        <v>92</v>
      </c>
      <c r="B89" s="3"/>
      <c r="C89" s="3"/>
      <c r="D89" s="3"/>
      <c r="E89" s="3"/>
      <c r="F89" s="3"/>
      <c r="G89" s="3"/>
      <c r="H89" s="3"/>
      <c r="I89" s="3"/>
      <c r="J89" s="3"/>
      <c r="K89" s="4"/>
      <c r="L89" s="4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3.5" customHeight="1" x14ac:dyDescent="0.15">
      <c r="A90" s="1">
        <v>93</v>
      </c>
      <c r="B90" s="3"/>
      <c r="C90" s="3"/>
      <c r="D90" s="3"/>
      <c r="E90" s="3"/>
      <c r="F90" s="3"/>
      <c r="G90" s="3"/>
      <c r="H90" s="3"/>
      <c r="I90" s="3"/>
      <c r="J90" s="3"/>
      <c r="K90" s="4"/>
      <c r="L90" s="4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3.5" customHeight="1" x14ac:dyDescent="0.15">
      <c r="A91" s="1">
        <v>94</v>
      </c>
      <c r="B91" s="3"/>
      <c r="C91" s="3"/>
      <c r="D91" s="3"/>
      <c r="E91" s="3"/>
      <c r="F91" s="3"/>
      <c r="G91" s="3"/>
      <c r="H91" s="3"/>
      <c r="I91" s="3"/>
      <c r="J91" s="3"/>
      <c r="K91" s="4"/>
      <c r="L91" s="4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3.5" customHeight="1" x14ac:dyDescent="0.15">
      <c r="A92" s="1">
        <v>95</v>
      </c>
      <c r="B92" s="3"/>
      <c r="C92" s="3"/>
      <c r="D92" s="3"/>
      <c r="E92" s="3"/>
      <c r="F92" s="3"/>
      <c r="G92" s="3"/>
      <c r="H92" s="3"/>
      <c r="I92" s="3"/>
      <c r="J92" s="3"/>
      <c r="K92" s="4"/>
      <c r="L92" s="4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3.5" customHeight="1" x14ac:dyDescent="0.15">
      <c r="A93" s="1">
        <v>96</v>
      </c>
      <c r="B93" s="3"/>
      <c r="C93" s="3"/>
      <c r="D93" s="3"/>
      <c r="E93" s="3"/>
      <c r="F93" s="3"/>
      <c r="G93" s="3"/>
      <c r="H93" s="3"/>
      <c r="I93" s="3"/>
      <c r="J93" s="3"/>
      <c r="K93" s="4"/>
      <c r="L93" s="4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3.5" customHeight="1" x14ac:dyDescent="0.15">
      <c r="A94" s="1">
        <v>97</v>
      </c>
      <c r="B94" s="3"/>
      <c r="C94" s="3"/>
      <c r="D94" s="3"/>
      <c r="E94" s="3"/>
      <c r="F94" s="3"/>
      <c r="G94" s="3"/>
      <c r="H94" s="3"/>
      <c r="I94" s="3"/>
      <c r="J94" s="3"/>
      <c r="K94" s="4"/>
      <c r="L94" s="4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3.5" customHeight="1" x14ac:dyDescent="0.15">
      <c r="A95" s="1">
        <v>98</v>
      </c>
      <c r="B95" s="3"/>
      <c r="C95" s="3"/>
      <c r="D95" s="3"/>
      <c r="E95" s="3"/>
      <c r="F95" s="3"/>
      <c r="G95" s="3"/>
      <c r="H95" s="3"/>
      <c r="I95" s="3"/>
      <c r="J95" s="3"/>
      <c r="K95" s="4"/>
      <c r="L95" s="4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3.5" customHeight="1" x14ac:dyDescent="0.15">
      <c r="A96" s="1">
        <v>99</v>
      </c>
      <c r="B96" s="3"/>
      <c r="C96" s="3"/>
      <c r="D96" s="3"/>
      <c r="E96" s="3"/>
      <c r="F96" s="3"/>
      <c r="G96" s="3"/>
      <c r="H96" s="3"/>
      <c r="I96" s="3"/>
      <c r="J96" s="3"/>
      <c r="K96" s="4"/>
      <c r="L96" s="4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3.5" customHeight="1" x14ac:dyDescent="0.15">
      <c r="A97" s="1">
        <v>100</v>
      </c>
      <c r="B97" s="3"/>
      <c r="C97" s="3"/>
      <c r="D97" s="3"/>
      <c r="E97" s="3"/>
      <c r="F97" s="3"/>
      <c r="G97" s="3"/>
      <c r="H97" s="3"/>
      <c r="I97" s="3"/>
      <c r="J97" s="3"/>
      <c r="K97" s="4"/>
      <c r="L97" s="4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3.5" customHeight="1" x14ac:dyDescent="0.15">
      <c r="A98" s="1">
        <v>101</v>
      </c>
      <c r="B98" s="3"/>
      <c r="C98" s="3"/>
      <c r="D98" s="3"/>
      <c r="E98" s="3"/>
      <c r="F98" s="3"/>
      <c r="G98" s="3"/>
      <c r="H98" s="3"/>
      <c r="I98" s="3"/>
      <c r="J98" s="3"/>
      <c r="K98" s="4"/>
      <c r="L98" s="4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3.5" customHeight="1" x14ac:dyDescent="0.15">
      <c r="I99" s="3"/>
    </row>
  </sheetData>
  <autoFilter ref="R1:Y98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参加申込一覧表(入力お願い致します）</vt:lpstr>
      <vt:lpstr>申込一覧（自動入力）</vt:lpstr>
      <vt:lpstr>データ用（自動入力）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大坂将平</dc:creator>
  <cp:lastModifiedBy>d-akatsuka</cp:lastModifiedBy>
  <cp:lastPrinted>2025-07-22T04:49:39Z</cp:lastPrinted>
  <dcterms:created xsi:type="dcterms:W3CDTF">2019-10-13T06:54:53Z</dcterms:created>
  <dcterms:modified xsi:type="dcterms:W3CDTF">2025-07-22T04:49:42Z</dcterms:modified>
</cp:coreProperties>
</file>